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I103" i="2" l="1"/>
  <c r="H82" i="2"/>
  <c r="D18" i="3"/>
  <c r="J67" i="2"/>
  <c r="D56" i="3" l="1"/>
  <c r="I44" i="3"/>
  <c r="J115" i="2"/>
  <c r="I110" i="2"/>
  <c r="H110" i="2"/>
  <c r="G110" i="2"/>
  <c r="F110" i="2"/>
  <c r="E110" i="2"/>
  <c r="D110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3" i="2"/>
  <c r="H65" i="2"/>
  <c r="H64" i="2" s="1"/>
  <c r="H63" i="2" s="1"/>
  <c r="G65" i="2"/>
  <c r="G64" i="2" s="1"/>
  <c r="G63" i="2" s="1"/>
  <c r="I37" i="2"/>
  <c r="G37" i="2"/>
  <c r="F37" i="2"/>
  <c r="D37" i="2"/>
  <c r="J40" i="2"/>
  <c r="K77" i="2"/>
  <c r="J77" i="2"/>
  <c r="L27" i="2"/>
  <c r="K27" i="2"/>
  <c r="J27" i="2"/>
  <c r="L41" i="3"/>
  <c r="K41" i="3"/>
  <c r="J41" i="3"/>
  <c r="H38" i="3"/>
  <c r="G38" i="3"/>
  <c r="E38" i="3"/>
  <c r="D38" i="3"/>
  <c r="I92" i="2"/>
  <c r="L35" i="3"/>
  <c r="G18" i="3"/>
  <c r="J96" i="2"/>
  <c r="J85" i="2"/>
  <c r="L29" i="2"/>
  <c r="K29" i="2"/>
  <c r="J29" i="2"/>
  <c r="J102" i="2"/>
  <c r="H92" i="2"/>
  <c r="G92" i="2"/>
  <c r="G91" i="2" s="1"/>
  <c r="J84" i="2"/>
  <c r="G54" i="2"/>
  <c r="H31" i="3"/>
  <c r="G31" i="3"/>
  <c r="E31" i="3"/>
  <c r="D31" i="3"/>
  <c r="D25" i="3"/>
  <c r="J35" i="3"/>
  <c r="I100" i="2"/>
  <c r="I97" i="2" s="1"/>
  <c r="H100" i="2"/>
  <c r="H97" i="2" s="1"/>
  <c r="G100" i="2"/>
  <c r="G97" i="2" s="1"/>
  <c r="F100" i="2"/>
  <c r="F97" i="2" s="1"/>
  <c r="E100" i="2"/>
  <c r="E97" i="2" s="1"/>
  <c r="D100" i="2"/>
  <c r="D97" i="2" s="1"/>
  <c r="H91" i="2"/>
  <c r="K24" i="3"/>
  <c r="J24" i="3"/>
  <c r="E13" i="2" l="1"/>
  <c r="G13" i="2"/>
  <c r="F18" i="3" l="1"/>
  <c r="G47" i="3"/>
  <c r="I20" i="3"/>
  <c r="H20" i="3"/>
  <c r="G20" i="3"/>
  <c r="F20" i="3"/>
  <c r="E20" i="3"/>
  <c r="D20" i="3"/>
  <c r="L125" i="2"/>
  <c r="K125" i="2"/>
  <c r="J125" i="2"/>
  <c r="L124" i="2"/>
  <c r="K124" i="2"/>
  <c r="J124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2" i="2"/>
  <c r="K112" i="2"/>
  <c r="J112" i="2"/>
  <c r="L111" i="2"/>
  <c r="K111" i="2"/>
  <c r="J111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1" i="2"/>
  <c r="K101" i="2"/>
  <c r="J101" i="2"/>
  <c r="L100" i="2"/>
  <c r="K100" i="2"/>
  <c r="J100" i="2"/>
  <c r="L97" i="2"/>
  <c r="K97" i="2"/>
  <c r="J97" i="2"/>
  <c r="L94" i="2"/>
  <c r="K94" i="2"/>
  <c r="J94" i="2"/>
  <c r="L93" i="2"/>
  <c r="K93" i="2"/>
  <c r="J93" i="2"/>
  <c r="L89" i="2"/>
  <c r="K89" i="2"/>
  <c r="J89" i="2"/>
  <c r="L88" i="2"/>
  <c r="K88" i="2"/>
  <c r="J88" i="2"/>
  <c r="L87" i="2"/>
  <c r="K87" i="2"/>
  <c r="J87" i="2"/>
  <c r="L81" i="2"/>
  <c r="K81" i="2"/>
  <c r="J81" i="2"/>
  <c r="L79" i="2"/>
  <c r="K79" i="2"/>
  <c r="J79" i="2"/>
  <c r="L78" i="2"/>
  <c r="K78" i="2"/>
  <c r="J78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L36" i="3"/>
  <c r="H36" i="3"/>
  <c r="G36" i="3"/>
  <c r="F36" i="3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L56" i="3" s="1"/>
  <c r="H56" i="3"/>
  <c r="G56" i="3"/>
  <c r="J56" i="3" s="1"/>
  <c r="F56" i="3"/>
  <c r="E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L47" i="3"/>
  <c r="I47" i="3"/>
  <c r="H47" i="3"/>
  <c r="F47" i="3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2" i="2"/>
  <c r="F91" i="2" s="1"/>
  <c r="E92" i="2"/>
  <c r="E91" i="2" s="1"/>
  <c r="D92" i="2"/>
  <c r="D91" i="2" s="1"/>
  <c r="F103" i="2"/>
  <c r="E103" i="2"/>
  <c r="D103" i="2"/>
  <c r="I86" i="2"/>
  <c r="I82" i="2" s="1"/>
  <c r="H86" i="2"/>
  <c r="G86" i="2"/>
  <c r="G82" i="2" s="1"/>
  <c r="F86" i="2"/>
  <c r="F82" i="2" s="1"/>
  <c r="E86" i="2"/>
  <c r="E82" i="2" s="1"/>
  <c r="D86" i="2"/>
  <c r="D82" i="2" s="1"/>
  <c r="H72" i="2"/>
  <c r="G72" i="2"/>
  <c r="E72" i="2"/>
  <c r="D72" i="2"/>
  <c r="H70" i="2"/>
  <c r="G70" i="2"/>
  <c r="E70" i="2"/>
  <c r="E69" i="2" s="1"/>
  <c r="E68" i="2" s="1"/>
  <c r="D70" i="2"/>
  <c r="D69" i="2" s="1"/>
  <c r="D68" i="2" s="1"/>
  <c r="E65" i="2"/>
  <c r="D65" i="2"/>
  <c r="H58" i="2"/>
  <c r="G58" i="2"/>
  <c r="G57" i="2" s="1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E51" i="2"/>
  <c r="E50" i="2" s="1"/>
  <c r="D51" i="2"/>
  <c r="D50" i="2" s="1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F50" i="2" l="1"/>
  <c r="H18" i="2"/>
  <c r="K18" i="2" s="1"/>
  <c r="K19" i="2"/>
  <c r="F49" i="2"/>
  <c r="E49" i="2"/>
  <c r="D49" i="2"/>
  <c r="L51" i="2"/>
  <c r="J51" i="2"/>
  <c r="E64" i="2"/>
  <c r="K65" i="2"/>
  <c r="D64" i="2"/>
  <c r="J65" i="2"/>
  <c r="K51" i="2"/>
  <c r="K25" i="3"/>
  <c r="K72" i="2"/>
  <c r="J72" i="2"/>
  <c r="K82" i="2"/>
  <c r="K86" i="2"/>
  <c r="H57" i="2"/>
  <c r="K57" i="2" s="1"/>
  <c r="K58" i="2"/>
  <c r="J57" i="2"/>
  <c r="J58" i="2"/>
  <c r="K54" i="2"/>
  <c r="K43" i="2"/>
  <c r="J43" i="2"/>
  <c r="L25" i="3"/>
  <c r="L9" i="3"/>
  <c r="K9" i="3"/>
  <c r="J9" i="3"/>
  <c r="L103" i="2"/>
  <c r="L110" i="2"/>
  <c r="H103" i="2"/>
  <c r="K103" i="2" s="1"/>
  <c r="K110" i="2"/>
  <c r="G103" i="2"/>
  <c r="J103" i="2" s="1"/>
  <c r="J110" i="2"/>
  <c r="I91" i="2"/>
  <c r="L91" i="2" s="1"/>
  <c r="L92" i="2"/>
  <c r="K91" i="2"/>
  <c r="K92" i="2"/>
  <c r="J91" i="2"/>
  <c r="J92" i="2"/>
  <c r="L82" i="2"/>
  <c r="L86" i="2"/>
  <c r="J82" i="2"/>
  <c r="J86" i="2"/>
  <c r="H69" i="2"/>
  <c r="K70" i="2"/>
  <c r="G69" i="2"/>
  <c r="J70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3" i="2" l="1"/>
  <c r="K63" i="2" s="1"/>
  <c r="K64" i="2"/>
  <c r="D63" i="2"/>
  <c r="J63" i="2" s="1"/>
  <c r="J64" i="2"/>
  <c r="F7" i="3"/>
  <c r="F61" i="3" s="1"/>
  <c r="I7" i="3"/>
  <c r="L31" i="3"/>
  <c r="G7" i="3"/>
  <c r="G61" i="3" s="1"/>
  <c r="H49" i="2"/>
  <c r="K49" i="2" s="1"/>
  <c r="K50" i="2"/>
  <c r="J31" i="3"/>
  <c r="J25" i="3"/>
  <c r="H68" i="2"/>
  <c r="K68" i="2" s="1"/>
  <c r="K69" i="2"/>
  <c r="G68" i="2"/>
  <c r="J68" i="2" s="1"/>
  <c r="J69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<sst xmlns="http://schemas.openxmlformats.org/spreadsheetml/2006/main" count="768" uniqueCount="421">
  <si>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</si>
  <si>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</si>
  <si>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</si>
  <si>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</si>
  <si>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</si>
  <si>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</si>
  <si>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</si>
  <si>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</si>
  <si>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</si>
  <si>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</si>
  <si>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</si>
  <si>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</si>
  <si>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</si>
  <si>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</si>
  <si>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</si>
  <si>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</si>
  <si>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</si>
  <si>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</si>
  <si>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</si>
  <si>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</si>
  <si>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</si>
  <si>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</si>
  <si>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</si>
  <si>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</si>
  <si>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</si>
  <si>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</si>
  <si>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</si>
  <si>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</si>
  <si>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</si>
  <si>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</si>
  <si>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</si>
  <si>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</si>
  <si>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</si>
  <si>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</si>
  <si>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</si>
  <si>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</si>
  <si>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</si>
  <si>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</si>
  <si>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</si>
  <si>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</si>
  <si>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</si>
  <si>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</si>
  <si>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</si>
  <si>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</si>
  <si>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</si>
  <si>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</si>
  <si>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</si>
  <si>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</si>
  <si>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</si>
  <si>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</si>
  <si>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</si>
  <si>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</si>
  <si>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</si>
  <si>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</si>
  <si>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</si>
  <si>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</si>
  <si>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</si>
  <si>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</si>
  <si>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</si>
  <si>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</si>
  <si>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</si>
  <si>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</si>
  <si>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</si>
  <si>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</si>
  <si>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</si>
  <si>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</si>
  <si>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</si>
  <si>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</si>
  <si>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</si>
  <si>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</si>
  <si>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</si>
  <si>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</si>
  <si>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</si>
  <si>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</si>
  <si>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</si>
  <si>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</si>
  <si>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</si>
  <si>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</si>
  <si>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</si>
  <si>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</si>
  <si>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</si>
  <si>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</si>
  <si>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</si>
  <si>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</si>
  <si>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</si>
  <si>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</si>
  <si>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</si>
  <si>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</si>
  <si>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</si>
  <si>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</si>
  <si>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</si>
  <si>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</si>
  <si>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</si>
  <si>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</si>
  <si>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</si>
  <si>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</si>
  <si>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</si>
  <si>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</si>
  <si>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</si>
  <si>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</si>
  <si>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</si>
  <si>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</si>
  <si>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</si>
  <si>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</si>
  <si>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</si>
  <si>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</si>
  <si>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</si>
  <si>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</si>
  <si>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</si>
  <si>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</si>
  <si>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</si>
  <si>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</si>
  <si>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</si>
  <si>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</si>
  <si>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</si>
  <si>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</si>
  <si>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</si>
  <si>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</si>
  <si>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</si>
  <si>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</si>
  <si>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</si>
  <si>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</si>
  <si>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</si>
  <si>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</si>
  <si>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</si>
  <si>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</si>
  <si>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</si>
  <si>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</si>
  <si>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</si>
  <si>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</si>
  <si>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</si>
  <si>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</si>
  <si>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</si>
  <si>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</si>
  <si>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</si>
  <si>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</si>
  <si>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</si>
  <si>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</si>
  <si>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</si>
  <si>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</si>
  <si>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</si>
  <si>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</si>
  <si>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</si>
  <si>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</si>
  <si>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</si>
  <si>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</si>
  <si>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</si>
  <si>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</si>
  <si>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</si>
  <si>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</si>
  <si>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</si>
  <si>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</si>
  <si>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</si>
  <si>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</si>
  <si>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</si>
  <si>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</si>
  <si>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</si>
  <si>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</si>
  <si>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</si>
  <si>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</si>
  <si>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</si>
  <si>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</si>
  <si>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</si>
  <si>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</si>
  <si>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</si>
  <si>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</si>
  <si>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</si>
  <si>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</si>
  <si>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</si>
  <si>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</si>
  <si>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</si>
  <si>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</si>
  <si>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</si>
  <si>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</si>
  <si>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</si>
  <si>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</si>
  <si>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</si>
  <si>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</si>
  <si>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</si>
  <si>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</si>
  <si>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</si>
  <si>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</si>
  <si>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</si>
  <si>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</si>
  <si>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</si>
  <si>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</si>
  <si>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</si>
  <si>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</si>
  <si>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</si>
  <si>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</si>
  <si>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</si>
  <si>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</si>
  <si>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</si>
  <si>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</si>
  <si>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</si>
  <si>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</si>
  <si>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</si>
  <si>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</si>
  <si>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</si>
  <si>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</si>
  <si>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</si>
  <si>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</si>
  <si>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</si>
  <si>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</si>
  <si>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</si>
  <si>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</si>
  <si>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</si>
  <si>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</si>
  <si>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</si>
  <si>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</si>
  <si>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</si>
  <si>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</si>
  <si>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</si>
  <si>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</si>
  <si>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</si>
  <si>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</si>
  <si>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</si>
  <si>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</si>
  <si>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</si>
  <si>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</si>
  <si>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</si>
  <si>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</si>
  <si>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</si>
  <si>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</si>
  <si>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</si>
  <si>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</si>
  <si>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</si>
  <si>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</si>
  <si>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</si>
  <si>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</si>
  <si>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</si>
  <si>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</si>
  <si>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</si>
  <si>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</si>
  <si>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</si>
  <si>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</si>
  <si>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</si>
  <si>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</si>
  <si>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</si>
  <si>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</si>
  <si>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</si>
  <si>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</si>
  <si>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</si>
  <si>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</si>
  <si>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</si>
  <si>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</si>
  <si>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</si>
  <si>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</si>
  <si>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</si>
  <si>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</si>
  <si>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</si>
  <si>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</si>
  <si>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</si>
  <si>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</si>
  <si>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</si>
  <si>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</si>
  <si>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</si>
  <si>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</si>
  <si>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</si>
  <si>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</si>
  <si>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</si>
  <si>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</si>
  <si>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</si>
  <si>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</si>
  <si>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</si>
  <si>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</si>
  <si>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</si>
  <si>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</si>
  <si>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</si>
  <si>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</si>
  <si>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</si>
  <si>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</si>
  <si>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</si>
  <si>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</si>
  <si>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</si>
  <si>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</si>
  <si>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</si>
  <si>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</si>
  <si>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</si>
  <si>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</si>
  <si>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</si>
  <si>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</si>
  <si>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</si>
  <si>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</si>
  <si>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</si>
  <si>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</si>
  <si>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</si>
  <si>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</si>
  <si>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</si>
  <si>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</si>
  <si>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</si>
  <si>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</si>
  <si>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</si>
  <si>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</si>
  <si>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</si>
  <si>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</si>
  <si>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</si>
  <si>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</si>
  <si>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</si>
  <si>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</si>
  <si>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</si>
  <si>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</si>
  <si>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</si>
  <si>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</si>
  <si>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</si>
  <si>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</si>
  <si>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</si>
  <si>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</si>
  <si>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</si>
  <si>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</si>
  <si>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</si>
  <si>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</si>
  <si>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</si>
  <si>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</si>
  <si>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</si>
  <si>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</si>
  <si>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</si>
  <si>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</si>
  <si>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</si>
  <si>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</si>
  <si>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</si>
  <si>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</si>
  <si>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</si>
  <si>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</si>
  <si>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</si>
  <si>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</si>
  <si>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</si>
  <si>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</si>
  <si>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</si>
  <si>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</si>
  <si>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</si>
  <si>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</si>
  <si>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</si>
  <si>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</si>
  <si>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</si>
  <si>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</si>
  <si>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</si>
  <si>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</si>
  <si>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</si>
  <si>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</si>
  <si>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</si>
  <si>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</si>
  <si>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</si>
  <si>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</si>
  <si>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</si>
  <si>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</si>
  <si>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</si>
  <si>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</si>
  <si>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</si>
  <si>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</si>
  <si>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</si>
  <si>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</si>
  <si>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</si>
  <si>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</si>
  <si>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</si>
  <si>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</si>
  <si>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</si>
  <si>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</si>
  <si>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</si>
  <si>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</si>
  <si>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</si>
  <si>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</si>
  <si>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</si>
  <si>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</si>
  <si>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</si>
  <si>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</si>
  <si>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</si>
  <si>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</si>
  <si>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</si>
  <si>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</si>
  <si>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</si>
  <si>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</si>
  <si>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</si>
  <si>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</si>
  <si>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</si>
  <si>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</si>
  <si>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</si>
  <si>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</si>
  <si>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</si>
  <si>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</si>
  <si>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</si>
  <si>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</si>
  <si>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</si>
  <si>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</si>
  <si>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</si>
  <si>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</si>
  <si>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</si>
  <si>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</si>
  <si>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</si>
  <si>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</si>
  <si>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</si>
  <si>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</si>
  <si>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</si>
  <si>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</si>
  <si>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</si>
  <si>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</si>
  <si>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</si>
  <si>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</si>
  <si>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</si>
  <si>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</si>
  <si>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</si>
  <si>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</si>
  <si>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</si>
  <si>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</si>
  <si>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</si>
  <si>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</si>
  <si>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</si>
  <si>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</si>
  <si>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</si>
  <si>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</si>
  <si>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</si>
  <si>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</si>
  <si>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</si>
  <si>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</si>
  <si>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</si>
  <si>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</si>
  <si>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</si>
  <si>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</si>
  <si>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</si>
  <si>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</si>
  <si>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СПРАВКА ОБ ИСПОЛНЕНИИ КОНСОЛИДИРОВАННОГО БЮДЖЕТА МАМСКО-ЧУЙСКОГО РАЙОНА ЗА АПРЕЛЬ 2018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</si>
</sst>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4" workbookViewId="0">
      <selection activeCell="H124" sqref="H124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420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 x14ac:dyDescent="0.25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373997600</v>
      </c>
      <c r="E9" s="66">
        <v>335971300</v>
      </c>
      <c r="F9" s="66">
        <v>55057200</v>
      </c>
      <c r="G9" s="66">
        <v>112761791.55</v>
      </c>
      <c r="H9" s="66">
        <v>101574349.7</v>
      </c>
      <c r="I9" s="66">
        <v>16920981.370000001</v>
      </c>
      <c r="J9" s="66">
        <f>G9/D9*100</f>
        <v>30.150405122920574</v>
      </c>
      <c r="K9" s="66">
        <f>H9/E9*100</f>
        <v>30.233043626047824</v>
      </c>
      <c r="L9" s="66">
        <f>I9/F9*100</f>
        <v>30.733457876535681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56610500</v>
      </c>
      <c r="E11" s="66">
        <v>44143900</v>
      </c>
      <c r="F11" s="66">
        <v>12466600</v>
      </c>
      <c r="G11" s="66">
        <v>15346160.720000001</v>
      </c>
      <c r="H11" s="66">
        <v>11691479.59</v>
      </c>
      <c r="I11" s="66">
        <v>3654681.13</v>
      </c>
      <c r="J11" s="66">
        <f t="shared" ref="J11:L45" si="0">G11/D11*100</f>
        <v>27.10832923220957</v>
      </c>
      <c r="K11" s="66">
        <f t="shared" ref="K11:L45" si="1">H11/E11*100</f>
        <v>26.484926773574603</v>
      </c>
      <c r="L11" s="66">
        <f t="shared" ref="L11:L45" si="2">I11/F11*100</f>
        <v>29.315780806314471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37384000</v>
      </c>
      <c r="E12" s="62">
        <f t="shared" si="3"/>
        <v>29400000</v>
      </c>
      <c r="F12" s="62">
        <f t="shared" si="3"/>
        <v>7984000</v>
      </c>
      <c r="G12" s="62">
        <f t="shared" si="3"/>
        <v>10111394.35</v>
      </c>
      <c r="H12" s="62">
        <f t="shared" si="3"/>
        <v>7660147.25</v>
      </c>
      <c r="I12" s="62">
        <f t="shared" si="3"/>
        <v>2451247.1</v>
      </c>
      <c r="J12" s="66">
        <f t="shared" si="0"/>
        <v>27.047384843783433</v>
      </c>
      <c r="K12" s="66">
        <f t="shared" si="1"/>
        <v>26.05492261904762</v>
      </c>
      <c r="L12" s="66">
        <f t="shared" si="2"/>
        <v>30.701992735470945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37384000</v>
      </c>
      <c r="E13" s="29">
        <f t="shared" si="4"/>
        <v>29400000</v>
      </c>
      <c r="F13" s="29">
        <f t="shared" si="4"/>
        <v>7984000</v>
      </c>
      <c r="G13" s="29">
        <f t="shared" si="4"/>
        <v>10111394.35</v>
      </c>
      <c r="H13" s="29">
        <f t="shared" si="4"/>
        <v>7660147.25</v>
      </c>
      <c r="I13" s="29">
        <f t="shared" si="4"/>
        <v>2451247.1</v>
      </c>
      <c r="J13" s="22">
        <f t="shared" si="0"/>
        <v>27.047384843783433</v>
      </c>
      <c r="K13" s="22">
        <f t="shared" si="1"/>
        <v>26.05492261904762</v>
      </c>
      <c r="L13" s="22">
        <f t="shared" si="2"/>
        <v>30.701992735470945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37325000</v>
      </c>
      <c r="E14" s="29">
        <v>29350000</v>
      </c>
      <c r="F14" s="29">
        <v>7975000</v>
      </c>
      <c r="G14" s="29">
        <v>10080409.810000001</v>
      </c>
      <c r="H14" s="29">
        <v>7636674.1100000003</v>
      </c>
      <c r="I14" s="29">
        <v>2443735.7000000002</v>
      </c>
      <c r="J14" s="22">
        <f t="shared" si="0"/>
        <v>27.007126081714674</v>
      </c>
      <c r="K14" s="22">
        <f t="shared" si="1"/>
        <v>26.019332572402043</v>
      </c>
      <c r="L14" s="22">
        <f t="shared" si="2"/>
        <v>30.642453918495299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11500</v>
      </c>
      <c r="E15" s="29">
        <v>5000</v>
      </c>
      <c r="F15" s="29">
        <v>6500</v>
      </c>
      <c r="G15" s="29"/>
      <c r="H15" s="29"/>
      <c r="I15" s="29"/>
      <c r="J15" s="22">
        <f t="shared" si="0"/>
        <v>0</v>
      </c>
      <c r="K15" s="22">
        <f t="shared" si="1"/>
        <v>0</v>
      </c>
      <c r="L15" s="22">
        <f t="shared" si="2"/>
        <v>0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25500</v>
      </c>
      <c r="E16" s="29">
        <v>23000</v>
      </c>
      <c r="F16" s="29">
        <v>2500</v>
      </c>
      <c r="G16" s="29">
        <v>443.04</v>
      </c>
      <c r="H16" s="29">
        <v>335.64</v>
      </c>
      <c r="I16" s="29">
        <v>107.4</v>
      </c>
      <c r="J16" s="22">
        <f t="shared" si="0"/>
        <v>1.7374117647058824</v>
      </c>
      <c r="K16" s="22">
        <f t="shared" si="1"/>
        <v>1.4593043478260868</v>
      </c>
      <c r="L16" s="22">
        <f t="shared" si="2"/>
        <v>4.2960000000000003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22000</v>
      </c>
      <c r="E17" s="29">
        <v>22000</v>
      </c>
      <c r="F17" s="29">
        <v>0</v>
      </c>
      <c r="G17" s="29">
        <v>30541.5</v>
      </c>
      <c r="H17" s="29">
        <v>23137.5</v>
      </c>
      <c r="I17" s="29">
        <v>7404</v>
      </c>
      <c r="J17" s="22">
        <f t="shared" si="0"/>
        <v>138.82499999999999</v>
      </c>
      <c r="K17" s="22">
        <f t="shared" si="1"/>
        <v>105.17045454545455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2137100</v>
      </c>
      <c r="E18" s="62">
        <f t="shared" si="5"/>
        <v>0</v>
      </c>
      <c r="F18" s="62">
        <f t="shared" si="5"/>
        <v>2137100</v>
      </c>
      <c r="G18" s="62">
        <f t="shared" si="5"/>
        <v>697037.92999999993</v>
      </c>
      <c r="H18" s="62">
        <f t="shared" si="5"/>
        <v>0</v>
      </c>
      <c r="I18" s="62">
        <f t="shared" si="5"/>
        <v>697037.92999999993</v>
      </c>
      <c r="J18" s="66">
        <f t="shared" si="0"/>
        <v>32.61606522858078</v>
      </c>
      <c r="K18" s="66" t="e">
        <f t="shared" si="1"/>
        <v>#DIV/0!</v>
      </c>
      <c r="L18" s="66">
        <f t="shared" si="2"/>
        <v>32.61606522858078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2137100</v>
      </c>
      <c r="E19" s="29">
        <f t="shared" si="6"/>
        <v>0</v>
      </c>
      <c r="F19" s="29">
        <f t="shared" si="6"/>
        <v>2137100</v>
      </c>
      <c r="G19" s="29">
        <f t="shared" si="6"/>
        <v>697037.92999999993</v>
      </c>
      <c r="H19" s="29">
        <f t="shared" si="6"/>
        <v>0</v>
      </c>
      <c r="I19" s="29">
        <f t="shared" si="6"/>
        <v>697037.92999999993</v>
      </c>
      <c r="J19" s="22">
        <f t="shared" si="0"/>
        <v>32.61606522858078</v>
      </c>
      <c r="K19" s="22" t="e">
        <f t="shared" si="1"/>
        <v>#DIV/0!</v>
      </c>
      <c r="L19" s="22">
        <f t="shared" si="2"/>
        <v>32.61606522858078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716100</v>
      </c>
      <c r="E20" s="29" t="s">
        <v>21</v>
      </c>
      <c r="F20" s="29">
        <v>716100</v>
      </c>
      <c r="G20" s="29">
        <v>296274.34000000003</v>
      </c>
      <c r="H20" s="29" t="s">
        <v>21</v>
      </c>
      <c r="I20" s="29">
        <v>296274.34000000003</v>
      </c>
      <c r="J20" s="22">
        <f t="shared" si="0"/>
        <v>41.373319368803237</v>
      </c>
      <c r="K20" s="22" t="e">
        <f t="shared" si="1"/>
        <v>#VALUE!</v>
      </c>
      <c r="L20" s="22">
        <f t="shared" si="2"/>
        <v>41.373319368803237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20900</v>
      </c>
      <c r="E21" s="29" t="s">
        <v>21</v>
      </c>
      <c r="F21" s="29">
        <v>20900</v>
      </c>
      <c r="G21" s="29">
        <v>2135.71</v>
      </c>
      <c r="H21" s="29" t="s">
        <v>21</v>
      </c>
      <c r="I21" s="29">
        <v>2135.71</v>
      </c>
      <c r="J21" s="22">
        <f t="shared" si="0"/>
        <v>10.218708133971292</v>
      </c>
      <c r="K21" s="22" t="e">
        <f t="shared" si="1"/>
        <v>#VALUE!</v>
      </c>
      <c r="L21" s="22">
        <f t="shared" si="2"/>
        <v>10.218708133971292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1476800</v>
      </c>
      <c r="E22" s="29" t="s">
        <v>21</v>
      </c>
      <c r="F22" s="29">
        <v>1476800</v>
      </c>
      <c r="G22" s="29">
        <v>463081.43</v>
      </c>
      <c r="H22" s="29" t="s">
        <v>21</v>
      </c>
      <c r="I22" s="29">
        <v>463081.43</v>
      </c>
      <c r="J22" s="22">
        <f t="shared" si="0"/>
        <v>31.357084913326112</v>
      </c>
      <c r="K22" s="22" t="e">
        <f t="shared" si="1"/>
        <v>#VALUE!</v>
      </c>
      <c r="L22" s="22">
        <f t="shared" si="2"/>
        <v>31.357084913326112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-76700</v>
      </c>
      <c r="E23" s="29" t="s">
        <v>21</v>
      </c>
      <c r="F23" s="29">
        <v>-76700</v>
      </c>
      <c r="G23" s="29">
        <v>-64453.55</v>
      </c>
      <c r="H23" s="29" t="s">
        <v>21</v>
      </c>
      <c r="I23" s="29">
        <v>-64453.55</v>
      </c>
      <c r="J23" s="22">
        <f t="shared" si="0"/>
        <v>84.033311603650588</v>
      </c>
      <c r="K23" s="22" t="e">
        <f t="shared" si="1"/>
        <v>#VALUE!</v>
      </c>
      <c r="L23" s="22">
        <f t="shared" si="2"/>
        <v>84.033311603650588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3152000</v>
      </c>
      <c r="E24" s="62">
        <f>E25+E31</f>
        <v>3152000</v>
      </c>
      <c r="F24" s="62">
        <v>0</v>
      </c>
      <c r="G24" s="62">
        <f>G25+G31</f>
        <v>1100872.3999999999</v>
      </c>
      <c r="H24" s="62">
        <f>H25+H31</f>
        <v>1100872.3999999999</v>
      </c>
      <c r="I24" s="62">
        <v>0</v>
      </c>
      <c r="J24" s="66">
        <f t="shared" si="0"/>
        <v>34.926154822335022</v>
      </c>
      <c r="K24" s="66">
        <f t="shared" si="1"/>
        <v>34.926154822335022</v>
      </c>
      <c r="L24" s="66" t="e">
        <f t="shared" si="2"/>
        <v>#DIV/0!</v>
      </c>
      <c r="M24" s="7"/>
    </row>
    <row r="25" spans="1:13" ht="48" customHeight="1" x14ac:dyDescent="0.25">
      <c r="A25" s="58" t="s">
        <v>364</v>
      </c>
      <c r="B25" s="27" t="s">
        <v>19</v>
      </c>
      <c r="C25" s="28" t="s">
        <v>365</v>
      </c>
      <c r="D25" s="29">
        <f>SUM(D26:D30)</f>
        <v>802000</v>
      </c>
      <c r="E25" s="29">
        <f>SUM(E26:E30)</f>
        <v>802000</v>
      </c>
      <c r="F25" s="29">
        <f>SUM(F26:F30)</f>
        <v>0</v>
      </c>
      <c r="G25" s="29">
        <f>SUM(G26:G30)</f>
        <v>338323.54000000004</v>
      </c>
      <c r="H25" s="29">
        <f>SUM(H26:H30)</f>
        <v>338323.54000000004</v>
      </c>
      <c r="I25" s="29">
        <v>0</v>
      </c>
      <c r="J25" s="22">
        <f t="shared" si="0"/>
        <v>42.184980049875314</v>
      </c>
      <c r="K25" s="22">
        <f t="shared" si="1"/>
        <v>42.184980049875314</v>
      </c>
      <c r="L25" s="22" t="e">
        <f t="shared" si="2"/>
        <v>#DIV/0!</v>
      </c>
      <c r="M25" s="7"/>
    </row>
    <row r="26" spans="1:13" ht="48.75" customHeight="1" x14ac:dyDescent="0.25">
      <c r="A26" s="58" t="s">
        <v>359</v>
      </c>
      <c r="B26" s="27" t="s">
        <v>19</v>
      </c>
      <c r="C26" s="28" t="s">
        <v>360</v>
      </c>
      <c r="D26" s="29">
        <v>428000</v>
      </c>
      <c r="E26" s="29">
        <v>428000</v>
      </c>
      <c r="F26" s="29">
        <v>0</v>
      </c>
      <c r="G26" s="29">
        <v>297123.64</v>
      </c>
      <c r="H26" s="29">
        <v>297123.64</v>
      </c>
      <c r="I26" s="29">
        <v>0</v>
      </c>
      <c r="J26" s="22">
        <f t="shared" si="0"/>
        <v>69.421411214953281</v>
      </c>
      <c r="K26" s="22">
        <f t="shared" si="1"/>
        <v>69.421411214953281</v>
      </c>
      <c r="L26" s="22" t="e">
        <f t="shared" si="2"/>
        <v>#DIV/0!</v>
      </c>
      <c r="M26" s="7"/>
    </row>
    <row r="27" spans="1:13" ht="48.75" customHeight="1" x14ac:dyDescent="0.25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361</v>
      </c>
      <c r="B28" s="27" t="s">
        <v>19</v>
      </c>
      <c r="C28" s="28" t="s">
        <v>406</v>
      </c>
      <c r="D28" s="29">
        <v>291000</v>
      </c>
      <c r="E28" s="29">
        <v>291000</v>
      </c>
      <c r="F28" s="29">
        <v>0</v>
      </c>
      <c r="G28" s="29">
        <v>41199.9</v>
      </c>
      <c r="H28" s="29">
        <v>41199.9</v>
      </c>
      <c r="I28" s="29">
        <v>0</v>
      </c>
      <c r="J28" s="22">
        <f t="shared" si="0"/>
        <v>14.158041237113403</v>
      </c>
      <c r="K28" s="22">
        <f t="shared" si="1"/>
        <v>14.158041237113403</v>
      </c>
      <c r="L28" s="22" t="e">
        <f t="shared" si="2"/>
        <v>#DIV/0!</v>
      </c>
      <c r="M28" s="7"/>
    </row>
    <row r="29" spans="1:13" ht="45" customHeight="1" x14ac:dyDescent="0.25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362</v>
      </c>
      <c r="B30" s="27" t="s">
        <v>19</v>
      </c>
      <c r="C30" s="28" t="s">
        <v>363</v>
      </c>
      <c r="D30" s="29">
        <v>83000</v>
      </c>
      <c r="E30" s="29">
        <v>83000</v>
      </c>
      <c r="F30" s="29">
        <v>0</v>
      </c>
      <c r="G30" s="29"/>
      <c r="H30" s="29"/>
      <c r="I30" s="29">
        <v>0</v>
      </c>
      <c r="J30" s="22">
        <f t="shared" si="0"/>
        <v>0</v>
      </c>
      <c r="K30" s="22">
        <f t="shared" si="1"/>
        <v>0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2350000</v>
      </c>
      <c r="E31" s="29">
        <v>2350000</v>
      </c>
      <c r="F31" s="29">
        <v>0</v>
      </c>
      <c r="G31" s="29">
        <v>762548.86</v>
      </c>
      <c r="H31" s="29">
        <v>762548.86</v>
      </c>
      <c r="I31" s="29">
        <v>0</v>
      </c>
      <c r="J31" s="22">
        <f t="shared" si="0"/>
        <v>32.448887659574467</v>
      </c>
      <c r="K31" s="22">
        <f t="shared" si="1"/>
        <v>32.448887659574467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2350000</v>
      </c>
      <c r="E32" s="29">
        <v>2350000</v>
      </c>
      <c r="F32" s="29">
        <v>0</v>
      </c>
      <c r="G32" s="29">
        <v>762548.86</v>
      </c>
      <c r="H32" s="29">
        <v>762548.86</v>
      </c>
      <c r="I32" s="29">
        <v>0</v>
      </c>
      <c r="J32" s="22">
        <f t="shared" si="0"/>
        <v>32.448887659574467</v>
      </c>
      <c r="K32" s="22">
        <f t="shared" si="1"/>
        <v>32.448887659574467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/>
      <c r="H33" s="29"/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1638500</v>
      </c>
      <c r="E34" s="62"/>
      <c r="F34" s="62">
        <f>F35+F37+F41</f>
        <v>1638500</v>
      </c>
      <c r="G34" s="62">
        <f>G35+G37+G41</f>
        <v>391589.87000000005</v>
      </c>
      <c r="H34" s="62"/>
      <c r="I34" s="62">
        <f>I35+I37+I41</f>
        <v>391589.87000000005</v>
      </c>
      <c r="J34" s="66">
        <f t="shared" si="0"/>
        <v>23.899290204455298</v>
      </c>
      <c r="K34" s="66" t="e">
        <f t="shared" si="1"/>
        <v>#DIV/0!</v>
      </c>
      <c r="L34" s="66">
        <f t="shared" si="2"/>
        <v>23.899290204455298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370000</v>
      </c>
      <c r="E35" s="29" t="s">
        <v>21</v>
      </c>
      <c r="F35" s="29">
        <v>370000</v>
      </c>
      <c r="G35" s="29">
        <v>23081.37</v>
      </c>
      <c r="H35" s="29" t="s">
        <v>21</v>
      </c>
      <c r="I35" s="29">
        <v>23081.37</v>
      </c>
      <c r="J35" s="22">
        <f t="shared" si="0"/>
        <v>6.2382081081081076</v>
      </c>
      <c r="K35" s="22" t="e">
        <f t="shared" si="1"/>
        <v>#VALUE!</v>
      </c>
      <c r="L35" s="22">
        <f t="shared" si="2"/>
        <v>6.2382081081081076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399</v>
      </c>
      <c r="D36" s="29">
        <v>370000</v>
      </c>
      <c r="E36" s="29" t="s">
        <v>21</v>
      </c>
      <c r="F36" s="29">
        <v>370000</v>
      </c>
      <c r="G36" s="29">
        <v>23081.37</v>
      </c>
      <c r="H36" s="29" t="s">
        <v>21</v>
      </c>
      <c r="I36" s="29">
        <v>23081.37</v>
      </c>
      <c r="J36" s="22">
        <f t="shared" si="0"/>
        <v>6.2382081081081076</v>
      </c>
      <c r="K36" s="22" t="e">
        <f t="shared" si="1"/>
        <v>#VALUE!</v>
      </c>
      <c r="L36" s="22">
        <f t="shared" si="2"/>
        <v>6.2382081081081076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1075500</v>
      </c>
      <c r="E37" s="29"/>
      <c r="F37" s="29">
        <f>F38+F41+F40+F39</f>
        <v>1075500</v>
      </c>
      <c r="G37" s="29">
        <f>G38+G41+G40+G39</f>
        <v>354896.79000000004</v>
      </c>
      <c r="H37" s="29"/>
      <c r="I37" s="29">
        <f>I38+I41+I40+I39</f>
        <v>354896.79000000004</v>
      </c>
      <c r="J37" s="22">
        <f t="shared" si="0"/>
        <v>32.998306834030686</v>
      </c>
      <c r="K37" s="22" t="e">
        <f t="shared" si="1"/>
        <v>#DIV/0!</v>
      </c>
      <c r="L37" s="22">
        <f t="shared" si="2"/>
        <v>32.998306834030686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401</v>
      </c>
      <c r="D39" s="29">
        <v>882500</v>
      </c>
      <c r="E39" s="29" t="s">
        <v>21</v>
      </c>
      <c r="F39" s="29">
        <v>882500</v>
      </c>
      <c r="G39" s="29">
        <v>341285.08</v>
      </c>
      <c r="H39" s="29" t="s">
        <v>21</v>
      </c>
      <c r="I39" s="29">
        <v>341285.08</v>
      </c>
      <c r="J39" s="22">
        <f t="shared" si="0"/>
        <v>38.672530311614736</v>
      </c>
      <c r="K39" s="22" t="e">
        <f t="shared" si="1"/>
        <v>#VALUE!</v>
      </c>
      <c r="L39" s="22">
        <f t="shared" si="2"/>
        <v>38.672530311614736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13611.71</v>
      </c>
      <c r="H41" s="29" t="s">
        <v>21</v>
      </c>
      <c r="I41" s="29">
        <v>13611.71</v>
      </c>
      <c r="J41" s="22">
        <f t="shared" si="0"/>
        <v>7.0526994818652851</v>
      </c>
      <c r="K41" s="22" t="e">
        <f t="shared" si="1"/>
        <v>#VALUE!</v>
      </c>
      <c r="L41" s="22">
        <f t="shared" si="2"/>
        <v>7.0526994818652851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13611.71</v>
      </c>
      <c r="H42" s="29" t="s">
        <v>21</v>
      </c>
      <c r="I42" s="29">
        <v>13611.71</v>
      </c>
      <c r="J42" s="22">
        <f t="shared" si="0"/>
        <v>7.0526994818652851</v>
      </c>
      <c r="K42" s="22" t="e">
        <f t="shared" si="1"/>
        <v>#VALUE!</v>
      </c>
      <c r="L42" s="22">
        <f t="shared" si="2"/>
        <v>7.0526994818652851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550000</v>
      </c>
      <c r="E43" s="62">
        <f>E44+E46</f>
        <v>550000</v>
      </c>
      <c r="F43" s="62"/>
      <c r="G43" s="62">
        <f>G44+G46</f>
        <v>225042.55</v>
      </c>
      <c r="H43" s="62">
        <f>H44+H46</f>
        <v>225042.55</v>
      </c>
      <c r="I43" s="62" t="s">
        <v>21</v>
      </c>
      <c r="J43" s="66">
        <f t="shared" si="0"/>
        <v>40.916827272727268</v>
      </c>
      <c r="K43" s="66">
        <f t="shared" si="1"/>
        <v>40.916827272727268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420000</v>
      </c>
      <c r="E44" s="29">
        <v>420000</v>
      </c>
      <c r="F44" s="29" t="s">
        <v>21</v>
      </c>
      <c r="G44" s="29">
        <v>225042.55</v>
      </c>
      <c r="H44" s="29">
        <v>225042.55</v>
      </c>
      <c r="I44" s="29" t="s">
        <v>21</v>
      </c>
      <c r="J44" s="22">
        <f t="shared" si="0"/>
        <v>53.581559523809517</v>
      </c>
      <c r="K44" s="22">
        <f t="shared" si="1"/>
        <v>53.581559523809517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420000</v>
      </c>
      <c r="E45" s="29">
        <v>420000</v>
      </c>
      <c r="F45" s="29" t="s">
        <v>21</v>
      </c>
      <c r="G45" s="29">
        <v>225042.55</v>
      </c>
      <c r="H45" s="29">
        <v>225042.55</v>
      </c>
      <c r="I45" s="29" t="s">
        <v>21</v>
      </c>
      <c r="J45" s="22">
        <f t="shared" si="0"/>
        <v>53.581559523809517</v>
      </c>
      <c r="K45" s="22">
        <f t="shared" si="1"/>
        <v>53.581559523809517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130000</v>
      </c>
      <c r="E46" s="29">
        <v>130000</v>
      </c>
      <c r="F46" s="29" t="s">
        <v>21</v>
      </c>
      <c r="G46" s="29"/>
      <c r="H46" s="29"/>
      <c r="I46" s="29" t="s">
        <v>21</v>
      </c>
      <c r="J46" s="22">
        <f t="shared" ref="J46:J77" si="7">G46/D46*100</f>
        <v>0</v>
      </c>
      <c r="K46" s="22">
        <f t="shared" ref="K46:K77" si="8">H46/E46*100</f>
        <v>0</v>
      </c>
      <c r="L46" s="22" t="e">
        <f t="shared" ref="L46:L76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130000</v>
      </c>
      <c r="E47" s="29">
        <v>130000</v>
      </c>
      <c r="F47" s="29" t="s">
        <v>21</v>
      </c>
      <c r="G47" s="29"/>
      <c r="H47" s="29"/>
      <c r="I47" s="29" t="s">
        <v>21</v>
      </c>
      <c r="J47" s="22">
        <f t="shared" si="7"/>
        <v>0</v>
      </c>
      <c r="K47" s="22">
        <f t="shared" si="8"/>
        <v>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130000</v>
      </c>
      <c r="E48" s="29">
        <v>130000</v>
      </c>
      <c r="F48" s="29" t="s">
        <v>21</v>
      </c>
      <c r="G48" s="29"/>
      <c r="H48" s="29"/>
      <c r="I48" s="29" t="s">
        <v>21</v>
      </c>
      <c r="J48" s="22">
        <f t="shared" si="7"/>
        <v>0</v>
      </c>
      <c r="K48" s="22">
        <f t="shared" si="8"/>
        <v>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3821300</v>
      </c>
      <c r="E49" s="62">
        <f t="shared" si="10"/>
        <v>3045300</v>
      </c>
      <c r="F49" s="62">
        <f t="shared" si="10"/>
        <v>776000</v>
      </c>
      <c r="G49" s="62">
        <f t="shared" si="10"/>
        <v>300696.32000000001</v>
      </c>
      <c r="H49" s="62">
        <f t="shared" si="10"/>
        <v>211400.16999999998</v>
      </c>
      <c r="I49" s="62">
        <f t="shared" si="10"/>
        <v>89296.15</v>
      </c>
      <c r="J49" s="66">
        <f t="shared" si="7"/>
        <v>7.8689534975008506</v>
      </c>
      <c r="K49" s="66">
        <f t="shared" si="8"/>
        <v>6.9418503924079724</v>
      </c>
      <c r="L49" s="66">
        <f t="shared" si="9"/>
        <v>11.507235824742267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3821300</v>
      </c>
      <c r="E50" s="29">
        <f t="shared" si="11"/>
        <v>3045300</v>
      </c>
      <c r="F50" s="29">
        <f t="shared" si="11"/>
        <v>776000</v>
      </c>
      <c r="G50" s="29">
        <f t="shared" si="11"/>
        <v>300696.32000000001</v>
      </c>
      <c r="H50" s="29">
        <f t="shared" si="11"/>
        <v>211400.16999999998</v>
      </c>
      <c r="I50" s="29">
        <f t="shared" si="11"/>
        <v>89296.15</v>
      </c>
      <c r="J50" s="22">
        <f t="shared" si="7"/>
        <v>7.8689534975008506</v>
      </c>
      <c r="K50" s="22">
        <f t="shared" si="8"/>
        <v>6.9418503924079724</v>
      </c>
      <c r="L50" s="22">
        <f t="shared" si="9"/>
        <v>11.507235824742267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581600</v>
      </c>
      <c r="E51" s="29">
        <f t="shared" si="12"/>
        <v>384600</v>
      </c>
      <c r="F51" s="29">
        <f t="shared" si="12"/>
        <v>197000</v>
      </c>
      <c r="G51" s="29">
        <f t="shared" si="12"/>
        <v>191026</v>
      </c>
      <c r="H51" s="29">
        <f t="shared" si="12"/>
        <v>130905.51999999999</v>
      </c>
      <c r="I51" s="29">
        <f t="shared" si="12"/>
        <v>60120.480000000003</v>
      </c>
      <c r="J51" s="22">
        <f t="shared" si="7"/>
        <v>32.844910591471802</v>
      </c>
      <c r="K51" s="22">
        <f t="shared" si="8"/>
        <v>34.036796671866867</v>
      </c>
      <c r="L51" s="22">
        <f t="shared" si="9"/>
        <v>30.518010152284266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283100</v>
      </c>
      <c r="E52" s="29">
        <v>283100</v>
      </c>
      <c r="F52" s="29" t="s">
        <v>21</v>
      </c>
      <c r="G52" s="29">
        <v>70785</v>
      </c>
      <c r="H52" s="29">
        <v>70785</v>
      </c>
      <c r="I52" s="29" t="s">
        <v>21</v>
      </c>
      <c r="J52" s="22">
        <f t="shared" si="7"/>
        <v>25.003532320734724</v>
      </c>
      <c r="K52" s="22">
        <f t="shared" si="8"/>
        <v>25.003532320734724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298500</v>
      </c>
      <c r="E53" s="29">
        <v>101500</v>
      </c>
      <c r="F53" s="29">
        <v>197000</v>
      </c>
      <c r="G53" s="29">
        <v>120241</v>
      </c>
      <c r="H53" s="29">
        <v>60120.52</v>
      </c>
      <c r="I53" s="29">
        <v>60120.480000000003</v>
      </c>
      <c r="J53" s="22">
        <f t="shared" si="7"/>
        <v>40.281742043551091</v>
      </c>
      <c r="K53" s="22">
        <f t="shared" si="8"/>
        <v>59.232039408866989</v>
      </c>
      <c r="L53" s="22">
        <f t="shared" si="9"/>
        <v>30.518010152284266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3239700</v>
      </c>
      <c r="E54" s="29">
        <f t="shared" si="13"/>
        <v>2660700</v>
      </c>
      <c r="F54" s="29">
        <f t="shared" si="13"/>
        <v>579000</v>
      </c>
      <c r="G54" s="29">
        <f t="shared" si="13"/>
        <v>109670.31999999999</v>
      </c>
      <c r="H54" s="29">
        <f t="shared" si="13"/>
        <v>80494.649999999994</v>
      </c>
      <c r="I54" s="29">
        <f t="shared" si="13"/>
        <v>29175.67</v>
      </c>
      <c r="J54" s="22">
        <f t="shared" si="7"/>
        <v>3.3851998641849552</v>
      </c>
      <c r="K54" s="22">
        <f t="shared" si="8"/>
        <v>3.0253185252001353</v>
      </c>
      <c r="L54" s="22">
        <f t="shared" si="9"/>
        <v>5.0389758203799655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2660700</v>
      </c>
      <c r="E55" s="29">
        <v>2660700</v>
      </c>
      <c r="F55" s="29" t="s">
        <v>21</v>
      </c>
      <c r="G55" s="29">
        <v>80494.649999999994</v>
      </c>
      <c r="H55" s="29">
        <v>80494.649999999994</v>
      </c>
      <c r="I55" s="29" t="s">
        <v>21</v>
      </c>
      <c r="J55" s="22">
        <f t="shared" si="7"/>
        <v>3.0253185252001353</v>
      </c>
      <c r="K55" s="22">
        <f t="shared" si="8"/>
        <v>3.0253185252001353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579000</v>
      </c>
      <c r="E56" s="29" t="s">
        <v>21</v>
      </c>
      <c r="F56" s="29">
        <v>579000</v>
      </c>
      <c r="G56" s="29">
        <v>29175.67</v>
      </c>
      <c r="H56" s="29" t="s">
        <v>21</v>
      </c>
      <c r="I56" s="29">
        <v>29175.67</v>
      </c>
      <c r="J56" s="22">
        <f t="shared" si="7"/>
        <v>5.0389758203799655</v>
      </c>
      <c r="K56" s="22" t="e">
        <f t="shared" si="8"/>
        <v>#VALUE!</v>
      </c>
      <c r="L56" s="22">
        <f t="shared" si="9"/>
        <v>5.0389758203799655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120000</v>
      </c>
      <c r="E57" s="62">
        <f>E58</f>
        <v>120000</v>
      </c>
      <c r="F57" s="62"/>
      <c r="G57" s="62">
        <f>G58</f>
        <v>10130.1</v>
      </c>
      <c r="H57" s="62">
        <f>H58</f>
        <v>10130.1</v>
      </c>
      <c r="I57" s="62" t="s">
        <v>21</v>
      </c>
      <c r="J57" s="66">
        <f t="shared" si="7"/>
        <v>8.4417500000000008</v>
      </c>
      <c r="K57" s="66">
        <f t="shared" si="8"/>
        <v>8.4417500000000008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120000</v>
      </c>
      <c r="E58" s="29">
        <f>SUM(E59:E62)</f>
        <v>120000</v>
      </c>
      <c r="F58" s="29"/>
      <c r="G58" s="29">
        <f>SUM(G59:G62)</f>
        <v>10130.1</v>
      </c>
      <c r="H58" s="29">
        <f>SUM(H59:H62)</f>
        <v>10130.1</v>
      </c>
      <c r="I58" s="29" t="s">
        <v>21</v>
      </c>
      <c r="J58" s="22">
        <f t="shared" si="7"/>
        <v>8.4417500000000008</v>
      </c>
      <c r="K58" s="22">
        <f t="shared" si="8"/>
        <v>8.4417500000000008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90000</v>
      </c>
      <c r="E59" s="29">
        <v>90000</v>
      </c>
      <c r="F59" s="29" t="s">
        <v>21</v>
      </c>
      <c r="G59" s="29">
        <v>9570.07</v>
      </c>
      <c r="H59" s="29">
        <v>9570.07</v>
      </c>
      <c r="I59" s="29" t="s">
        <v>21</v>
      </c>
      <c r="J59" s="22">
        <f t="shared" si="7"/>
        <v>10.63341111111111</v>
      </c>
      <c r="K59" s="22">
        <f t="shared" si="8"/>
        <v>10.63341111111111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>
        <v>10000</v>
      </c>
      <c r="E60" s="29">
        <v>10000</v>
      </c>
      <c r="F60" s="29" t="s">
        <v>21</v>
      </c>
      <c r="G60" s="29"/>
      <c r="H60" s="29"/>
      <c r="I60" s="29" t="s">
        <v>21</v>
      </c>
      <c r="J60" s="22">
        <f t="shared" si="7"/>
        <v>0</v>
      </c>
      <c r="K60" s="22">
        <f t="shared" si="8"/>
        <v>0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3000</v>
      </c>
      <c r="E61" s="29">
        <v>3000</v>
      </c>
      <c r="F61" s="29" t="s">
        <v>21</v>
      </c>
      <c r="G61" s="29">
        <v>57.74</v>
      </c>
      <c r="H61" s="29">
        <v>57.74</v>
      </c>
      <c r="I61" s="29" t="s">
        <v>21</v>
      </c>
      <c r="J61" s="22">
        <f t="shared" si="7"/>
        <v>1.924666666666667</v>
      </c>
      <c r="K61" s="22">
        <f t="shared" si="8"/>
        <v>1.924666666666667</v>
      </c>
      <c r="L61" s="22" t="e">
        <f t="shared" si="9"/>
        <v>#VALUE!</v>
      </c>
      <c r="M61" s="7"/>
    </row>
    <row r="62" spans="1:13" ht="25.5" customHeight="1" x14ac:dyDescent="0.25">
      <c r="A62" s="26" t="s">
        <v>106</v>
      </c>
      <c r="B62" s="27" t="s">
        <v>19</v>
      </c>
      <c r="C62" s="28" t="s">
        <v>107</v>
      </c>
      <c r="D62" s="29">
        <v>17000</v>
      </c>
      <c r="E62" s="29">
        <v>17000</v>
      </c>
      <c r="F62" s="29" t="s">
        <v>21</v>
      </c>
      <c r="G62" s="29">
        <v>502.29</v>
      </c>
      <c r="H62" s="29">
        <v>502.29</v>
      </c>
      <c r="I62" s="29" t="s">
        <v>21</v>
      </c>
      <c r="J62" s="22">
        <f t="shared" si="7"/>
        <v>2.9546470588235296</v>
      </c>
      <c r="K62" s="22">
        <f t="shared" si="8"/>
        <v>2.9546470588235296</v>
      </c>
      <c r="L62" s="22" t="e">
        <f t="shared" si="9"/>
        <v>#VALUE!</v>
      </c>
      <c r="M62" s="7"/>
    </row>
    <row r="63" spans="1:13" ht="25.5" customHeight="1" x14ac:dyDescent="0.25">
      <c r="A63" s="59" t="s">
        <v>108</v>
      </c>
      <c r="B63" s="60" t="s">
        <v>19</v>
      </c>
      <c r="C63" s="61" t="s">
        <v>109</v>
      </c>
      <c r="D63" s="62">
        <f t="shared" ref="D63:H65" si="14">D64</f>
        <v>6431600</v>
      </c>
      <c r="E63" s="62">
        <f t="shared" si="14"/>
        <v>6431600</v>
      </c>
      <c r="F63" s="62"/>
      <c r="G63" s="62">
        <f>G64+G67</f>
        <v>1944165.8299999998</v>
      </c>
      <c r="H63" s="62">
        <f>H64+H67</f>
        <v>1944165.8299999998</v>
      </c>
      <c r="I63" s="62" t="s">
        <v>21</v>
      </c>
      <c r="J63" s="66">
        <f t="shared" si="7"/>
        <v>30.228338671559175</v>
      </c>
      <c r="K63" s="66">
        <f t="shared" si="8"/>
        <v>30.228338671559175</v>
      </c>
      <c r="L63" s="66" t="e">
        <f t="shared" si="9"/>
        <v>#VALUE!</v>
      </c>
      <c r="M63" s="7"/>
    </row>
    <row r="64" spans="1:13" ht="15" customHeight="1" x14ac:dyDescent="0.25">
      <c r="A64" s="26" t="s">
        <v>110</v>
      </c>
      <c r="B64" s="27" t="s">
        <v>19</v>
      </c>
      <c r="C64" s="28" t="s">
        <v>111</v>
      </c>
      <c r="D64" s="29">
        <f t="shared" si="14"/>
        <v>6431600</v>
      </c>
      <c r="E64" s="29">
        <f t="shared" si="14"/>
        <v>6431600</v>
      </c>
      <c r="F64" s="29"/>
      <c r="G64" s="29">
        <f t="shared" si="14"/>
        <v>1943842.94</v>
      </c>
      <c r="H64" s="29">
        <f t="shared" si="14"/>
        <v>1943842.94</v>
      </c>
      <c r="I64" s="29" t="s">
        <v>21</v>
      </c>
      <c r="J64" s="22">
        <f t="shared" si="7"/>
        <v>30.223318303377074</v>
      </c>
      <c r="K64" s="22">
        <f t="shared" si="8"/>
        <v>30.223318303377074</v>
      </c>
      <c r="L64" s="22" t="e">
        <f t="shared" si="9"/>
        <v>#VALUE!</v>
      </c>
      <c r="M64" s="7"/>
    </row>
    <row r="65" spans="1:13" ht="15" customHeight="1" x14ac:dyDescent="0.25">
      <c r="A65" s="26" t="s">
        <v>112</v>
      </c>
      <c r="B65" s="27" t="s">
        <v>19</v>
      </c>
      <c r="C65" s="28" t="s">
        <v>113</v>
      </c>
      <c r="D65" s="29">
        <f t="shared" si="14"/>
        <v>6431600</v>
      </c>
      <c r="E65" s="29">
        <f t="shared" si="14"/>
        <v>6431600</v>
      </c>
      <c r="F65" s="29"/>
      <c r="G65" s="29">
        <f t="shared" si="14"/>
        <v>1943842.94</v>
      </c>
      <c r="H65" s="29">
        <f t="shared" si="14"/>
        <v>1943842.94</v>
      </c>
      <c r="I65" s="29" t="s">
        <v>21</v>
      </c>
      <c r="J65" s="22">
        <f t="shared" si="7"/>
        <v>30.223318303377074</v>
      </c>
      <c r="K65" s="22">
        <f t="shared" si="8"/>
        <v>30.223318303377074</v>
      </c>
      <c r="L65" s="22" t="e">
        <f t="shared" si="9"/>
        <v>#VALUE!</v>
      </c>
      <c r="M65" s="7"/>
    </row>
    <row r="66" spans="1:13" ht="38.25" customHeight="1" x14ac:dyDescent="0.25">
      <c r="A66" s="26" t="s">
        <v>114</v>
      </c>
      <c r="B66" s="27" t="s">
        <v>19</v>
      </c>
      <c r="C66" s="28" t="s">
        <v>115</v>
      </c>
      <c r="D66" s="29">
        <v>6431600</v>
      </c>
      <c r="E66" s="29">
        <v>6431600</v>
      </c>
      <c r="F66" s="29"/>
      <c r="G66" s="29">
        <v>1943842.94</v>
      </c>
      <c r="H66" s="29">
        <v>1943842.94</v>
      </c>
      <c r="I66" s="29" t="s">
        <v>21</v>
      </c>
      <c r="J66" s="22">
        <f t="shared" si="7"/>
        <v>30.223318303377074</v>
      </c>
      <c r="K66" s="22">
        <f t="shared" si="8"/>
        <v>30.223318303377074</v>
      </c>
      <c r="L66" s="22" t="e">
        <f t="shared" si="9"/>
        <v>#VALUE!</v>
      </c>
      <c r="M66" s="7"/>
    </row>
    <row r="67" spans="1:13" ht="23.25" customHeight="1" x14ac:dyDescent="0.25">
      <c r="A67" s="26" t="s">
        <v>417</v>
      </c>
      <c r="B67" s="27" t="s">
        <v>19</v>
      </c>
      <c r="C67" s="28" t="s">
        <v>418</v>
      </c>
      <c r="D67" s="29"/>
      <c r="E67" s="29"/>
      <c r="F67" s="29"/>
      <c r="G67" s="29">
        <v>322.89</v>
      </c>
      <c r="H67" s="29">
        <v>322.89</v>
      </c>
      <c r="I67" s="29"/>
      <c r="J67" s="22" t="e">
        <f t="shared" si="7"/>
        <v>#DIV/0!</v>
      </c>
      <c r="K67" s="22"/>
      <c r="L67" s="22"/>
      <c r="M67" s="7"/>
    </row>
    <row r="68" spans="1:13" ht="46.5" customHeight="1" x14ac:dyDescent="0.25">
      <c r="A68" s="59" t="s">
        <v>116</v>
      </c>
      <c r="B68" s="60" t="s">
        <v>19</v>
      </c>
      <c r="C68" s="61" t="s">
        <v>117</v>
      </c>
      <c r="D68" s="62">
        <f t="shared" ref="D68:E70" si="15">D69</f>
        <v>0</v>
      </c>
      <c r="E68" s="62">
        <f t="shared" si="15"/>
        <v>0</v>
      </c>
      <c r="F68" s="62"/>
      <c r="G68" s="62">
        <f t="shared" ref="G68:H70" si="16">G69</f>
        <v>10500</v>
      </c>
      <c r="H68" s="62">
        <f t="shared" si="16"/>
        <v>10500</v>
      </c>
      <c r="I68" s="62" t="s">
        <v>21</v>
      </c>
      <c r="J68" s="66" t="e">
        <f t="shared" si="7"/>
        <v>#DIV/0!</v>
      </c>
      <c r="K68" s="66" t="e">
        <f t="shared" si="8"/>
        <v>#DIV/0!</v>
      </c>
      <c r="L68" s="66" t="e">
        <f t="shared" si="9"/>
        <v>#VALUE!</v>
      </c>
      <c r="M68" s="7"/>
    </row>
    <row r="69" spans="1:13" ht="76.5" customHeight="1" x14ac:dyDescent="0.25">
      <c r="A69" s="26" t="s">
        <v>118</v>
      </c>
      <c r="B69" s="27" t="s">
        <v>19</v>
      </c>
      <c r="C69" s="28" t="s">
        <v>119</v>
      </c>
      <c r="D69" s="29">
        <f t="shared" si="15"/>
        <v>0</v>
      </c>
      <c r="E69" s="29">
        <f t="shared" si="15"/>
        <v>0</v>
      </c>
      <c r="F69" s="29"/>
      <c r="G69" s="29">
        <f t="shared" si="16"/>
        <v>10500</v>
      </c>
      <c r="H69" s="29">
        <f t="shared" si="16"/>
        <v>10500</v>
      </c>
      <c r="I69" s="29" t="s">
        <v>21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#VALUE!</v>
      </c>
      <c r="M69" s="7"/>
    </row>
    <row r="70" spans="1:13" ht="89.25" customHeight="1" x14ac:dyDescent="0.25">
      <c r="A70" s="26" t="s">
        <v>120</v>
      </c>
      <c r="B70" s="27" t="s">
        <v>19</v>
      </c>
      <c r="C70" s="28" t="s">
        <v>121</v>
      </c>
      <c r="D70" s="29">
        <f t="shared" si="15"/>
        <v>0</v>
      </c>
      <c r="E70" s="29">
        <f t="shared" si="15"/>
        <v>0</v>
      </c>
      <c r="F70" s="29"/>
      <c r="G70" s="29">
        <f t="shared" si="16"/>
        <v>10500</v>
      </c>
      <c r="H70" s="29">
        <f t="shared" si="16"/>
        <v>10500</v>
      </c>
      <c r="I70" s="29" t="s">
        <v>21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#VALUE!</v>
      </c>
      <c r="M70" s="7"/>
    </row>
    <row r="71" spans="1:13" ht="159" customHeight="1" x14ac:dyDescent="0.25">
      <c r="A71" s="26" t="s">
        <v>122</v>
      </c>
      <c r="B71" s="27" t="s">
        <v>19</v>
      </c>
      <c r="C71" s="28" t="s">
        <v>123</v>
      </c>
      <c r="D71" s="29"/>
      <c r="E71" s="29"/>
      <c r="F71" s="29"/>
      <c r="G71" s="29">
        <v>10500</v>
      </c>
      <c r="H71" s="29">
        <v>10500</v>
      </c>
      <c r="I71" s="29" t="s">
        <v>21</v>
      </c>
      <c r="J71" s="22" t="e">
        <f t="shared" si="7"/>
        <v>#DIV/0!</v>
      </c>
      <c r="K71" s="22" t="e">
        <f t="shared" si="8"/>
        <v>#DIV/0!</v>
      </c>
      <c r="L71" s="22" t="e">
        <f t="shared" si="9"/>
        <v>#VALUE!</v>
      </c>
      <c r="M71" s="7"/>
    </row>
    <row r="72" spans="1:13" ht="15" customHeight="1" x14ac:dyDescent="0.25">
      <c r="A72" s="59" t="s">
        <v>124</v>
      </c>
      <c r="B72" s="60" t="s">
        <v>19</v>
      </c>
      <c r="C72" s="61" t="s">
        <v>125</v>
      </c>
      <c r="D72" s="62">
        <f>SUM(D73:D81)</f>
        <v>1225000</v>
      </c>
      <c r="E72" s="62">
        <f>SUM(E73:E81)</f>
        <v>1225000</v>
      </c>
      <c r="F72" s="62"/>
      <c r="G72" s="62">
        <f>SUM(G73:G81)</f>
        <v>499540.54</v>
      </c>
      <c r="H72" s="62">
        <f>SUM(H73:H81)</f>
        <v>499540.54</v>
      </c>
      <c r="I72" s="62"/>
      <c r="J72" s="66">
        <f t="shared" si="7"/>
        <v>40.778819591836736</v>
      </c>
      <c r="K72" s="66">
        <f t="shared" si="8"/>
        <v>40.778819591836736</v>
      </c>
      <c r="L72" s="66" t="e">
        <f t="shared" si="9"/>
        <v>#DIV/0!</v>
      </c>
      <c r="M72" s="7"/>
    </row>
    <row r="73" spans="1:13" ht="76.5" customHeight="1" x14ac:dyDescent="0.25">
      <c r="A73" s="26" t="s">
        <v>126</v>
      </c>
      <c r="B73" s="27" t="s">
        <v>19</v>
      </c>
      <c r="C73" s="28" t="s">
        <v>127</v>
      </c>
      <c r="D73" s="29">
        <v>5000</v>
      </c>
      <c r="E73" s="29">
        <v>5000</v>
      </c>
      <c r="F73" s="29" t="s">
        <v>21</v>
      </c>
      <c r="G73" s="29">
        <v>531.25</v>
      </c>
      <c r="H73" s="29">
        <v>531.25</v>
      </c>
      <c r="I73" s="29" t="s">
        <v>21</v>
      </c>
      <c r="J73" s="22">
        <f t="shared" si="7"/>
        <v>10.625</v>
      </c>
      <c r="K73" s="22">
        <f t="shared" si="8"/>
        <v>10.625</v>
      </c>
      <c r="L73" s="22" t="e">
        <f t="shared" si="9"/>
        <v>#VALUE!</v>
      </c>
      <c r="M73" s="7"/>
    </row>
    <row r="74" spans="1:13" ht="76.5" customHeight="1" x14ac:dyDescent="0.25">
      <c r="A74" s="26" t="s">
        <v>366</v>
      </c>
      <c r="B74" s="27" t="s">
        <v>19</v>
      </c>
      <c r="C74" s="28" t="s">
        <v>410</v>
      </c>
      <c r="D74" s="29"/>
      <c r="E74" s="29"/>
      <c r="F74" s="29"/>
      <c r="G74" s="29"/>
      <c r="H74" s="29"/>
      <c r="I74" s="29"/>
      <c r="J74" s="22" t="e">
        <f t="shared" si="7"/>
        <v>#DIV/0!</v>
      </c>
      <c r="K74" s="22" t="e">
        <f t="shared" si="8"/>
        <v>#DIV/0!</v>
      </c>
      <c r="L74" s="22" t="e">
        <f t="shared" si="9"/>
        <v>#DIV/0!</v>
      </c>
      <c r="M74" s="7"/>
    </row>
    <row r="75" spans="1:13" ht="63.75" customHeight="1" x14ac:dyDescent="0.25">
      <c r="A75" s="26" t="s">
        <v>128</v>
      </c>
      <c r="B75" s="27" t="s">
        <v>19</v>
      </c>
      <c r="C75" s="28" t="s">
        <v>129</v>
      </c>
      <c r="D75" s="29">
        <v>25000</v>
      </c>
      <c r="E75" s="29">
        <v>25000</v>
      </c>
      <c r="F75" s="29" t="s">
        <v>21</v>
      </c>
      <c r="G75" s="29">
        <v>31500</v>
      </c>
      <c r="H75" s="29">
        <v>31500</v>
      </c>
      <c r="I75" s="29" t="s">
        <v>21</v>
      </c>
      <c r="J75" s="22">
        <f t="shared" si="7"/>
        <v>126</v>
      </c>
      <c r="K75" s="22">
        <f t="shared" si="8"/>
        <v>126</v>
      </c>
      <c r="L75" s="22" t="e">
        <f t="shared" si="9"/>
        <v>#VALUE!</v>
      </c>
      <c r="M75" s="7"/>
    </row>
    <row r="76" spans="1:13" ht="38.25" customHeight="1" x14ac:dyDescent="0.25">
      <c r="A76" s="26" t="s">
        <v>130</v>
      </c>
      <c r="B76" s="27" t="s">
        <v>19</v>
      </c>
      <c r="C76" s="28" t="s">
        <v>131</v>
      </c>
      <c r="D76" s="29">
        <v>15000</v>
      </c>
      <c r="E76" s="29">
        <v>15000</v>
      </c>
      <c r="F76" s="29" t="s">
        <v>21</v>
      </c>
      <c r="G76" s="29">
        <v>9000</v>
      </c>
      <c r="H76" s="29">
        <v>9000</v>
      </c>
      <c r="I76" s="29" t="s">
        <v>21</v>
      </c>
      <c r="J76" s="22">
        <f t="shared" si="7"/>
        <v>60</v>
      </c>
      <c r="K76" s="22">
        <f t="shared" si="8"/>
        <v>60</v>
      </c>
      <c r="L76" s="22" t="e">
        <f t="shared" si="9"/>
        <v>#VALUE!</v>
      </c>
      <c r="M76" s="7"/>
    </row>
    <row r="77" spans="1:13" ht="63.75" customHeight="1" x14ac:dyDescent="0.25">
      <c r="A77" s="26" t="s">
        <v>132</v>
      </c>
      <c r="B77" s="27" t="s">
        <v>19</v>
      </c>
      <c r="C77" s="28" t="s">
        <v>133</v>
      </c>
      <c r="D77" s="29"/>
      <c r="E77" s="29"/>
      <c r="F77" s="29"/>
      <c r="G77" s="29">
        <v>500</v>
      </c>
      <c r="H77" s="29">
        <v>500</v>
      </c>
      <c r="I77" s="29" t="s">
        <v>21</v>
      </c>
      <c r="J77" s="29" t="e">
        <f t="shared" si="7"/>
        <v>#DIV/0!</v>
      </c>
      <c r="K77" s="29" t="e">
        <f t="shared" si="8"/>
        <v>#DIV/0!</v>
      </c>
      <c r="L77" s="29"/>
      <c r="M77" s="7"/>
    </row>
    <row r="78" spans="1:13" ht="36.75" customHeight="1" x14ac:dyDescent="0.25">
      <c r="A78" s="26" t="s">
        <v>134</v>
      </c>
      <c r="B78" s="27" t="s">
        <v>19</v>
      </c>
      <c r="C78" s="28" t="s">
        <v>135</v>
      </c>
      <c r="D78" s="29">
        <v>150000</v>
      </c>
      <c r="E78" s="29">
        <v>150000</v>
      </c>
      <c r="F78" s="29" t="s">
        <v>21</v>
      </c>
      <c r="G78" s="29">
        <v>6000</v>
      </c>
      <c r="H78" s="29">
        <v>6000</v>
      </c>
      <c r="I78" s="29" t="s">
        <v>21</v>
      </c>
      <c r="J78" s="22">
        <f t="shared" ref="J78:L82" si="17">G78/D78*100</f>
        <v>4</v>
      </c>
      <c r="K78" s="22">
        <f t="shared" si="17"/>
        <v>4</v>
      </c>
      <c r="L78" s="22" t="e">
        <f t="shared" si="17"/>
        <v>#VALUE!</v>
      </c>
      <c r="M78" s="7"/>
    </row>
    <row r="79" spans="1:13" ht="63.75" customHeight="1" x14ac:dyDescent="0.25">
      <c r="A79" s="26" t="s">
        <v>136</v>
      </c>
      <c r="B79" s="27" t="s">
        <v>19</v>
      </c>
      <c r="C79" s="28" t="s">
        <v>137</v>
      </c>
      <c r="D79" s="29">
        <v>30000</v>
      </c>
      <c r="E79" s="29">
        <v>30000</v>
      </c>
      <c r="F79" s="29" t="s">
        <v>21</v>
      </c>
      <c r="G79" s="29">
        <v>4090.17</v>
      </c>
      <c r="H79" s="29">
        <v>4090.17</v>
      </c>
      <c r="I79" s="29" t="s">
        <v>21</v>
      </c>
      <c r="J79" s="22">
        <f t="shared" si="17"/>
        <v>13.633900000000002</v>
      </c>
      <c r="K79" s="22">
        <f t="shared" si="17"/>
        <v>13.633900000000002</v>
      </c>
      <c r="L79" s="22" t="e">
        <f t="shared" si="17"/>
        <v>#VALUE!</v>
      </c>
      <c r="M79" s="7"/>
    </row>
    <row r="80" spans="1:13" ht="63.75" customHeight="1" x14ac:dyDescent="0.25">
      <c r="A80" s="26" t="s">
        <v>383</v>
      </c>
      <c r="B80" s="27" t="s">
        <v>19</v>
      </c>
      <c r="C80" s="28" t="s">
        <v>384</v>
      </c>
      <c r="D80" s="29"/>
      <c r="E80" s="29"/>
      <c r="F80" s="29"/>
      <c r="G80" s="29"/>
      <c r="H80" s="29"/>
      <c r="I80" s="29"/>
      <c r="J80" s="22"/>
      <c r="K80" s="22"/>
      <c r="L80" s="22"/>
      <c r="M80" s="7"/>
    </row>
    <row r="81" spans="1:13" ht="59.25" customHeight="1" x14ac:dyDescent="0.25">
      <c r="A81" s="26" t="s">
        <v>138</v>
      </c>
      <c r="B81" s="27" t="s">
        <v>19</v>
      </c>
      <c r="C81" s="28" t="s">
        <v>139</v>
      </c>
      <c r="D81" s="29">
        <v>1000000</v>
      </c>
      <c r="E81" s="29">
        <v>1000000</v>
      </c>
      <c r="F81" s="29" t="s">
        <v>21</v>
      </c>
      <c r="G81" s="29">
        <v>447919.12</v>
      </c>
      <c r="H81" s="29">
        <v>447919.12</v>
      </c>
      <c r="I81" s="29" t="s">
        <v>21</v>
      </c>
      <c r="J81" s="22">
        <f t="shared" si="17"/>
        <v>44.791912000000004</v>
      </c>
      <c r="K81" s="22">
        <f t="shared" si="17"/>
        <v>44.791912000000004</v>
      </c>
      <c r="L81" s="22" t="e">
        <f t="shared" si="17"/>
        <v>#VALUE!</v>
      </c>
      <c r="M81" s="7"/>
    </row>
    <row r="82" spans="1:13" ht="15" customHeight="1" x14ac:dyDescent="0.25">
      <c r="A82" s="59" t="s">
        <v>140</v>
      </c>
      <c r="B82" s="60" t="s">
        <v>19</v>
      </c>
      <c r="C82" s="61" t="s">
        <v>141</v>
      </c>
      <c r="D82" s="62">
        <f t="shared" ref="D82:F82" si="18">D86+D83</f>
        <v>344000</v>
      </c>
      <c r="E82" s="62">
        <f t="shared" si="18"/>
        <v>220000</v>
      </c>
      <c r="F82" s="62">
        <f t="shared" si="18"/>
        <v>124000</v>
      </c>
      <c r="G82" s="62">
        <f>G86+G83+G84</f>
        <v>38685</v>
      </c>
      <c r="H82" s="62">
        <f>H86+H83+H84</f>
        <v>29329.62</v>
      </c>
      <c r="I82" s="62">
        <f>I86+I83+I84+I85</f>
        <v>39121.79</v>
      </c>
      <c r="J82" s="66">
        <f t="shared" si="17"/>
        <v>11.24563953488372</v>
      </c>
      <c r="K82" s="66">
        <f t="shared" si="17"/>
        <v>13.331645454545454</v>
      </c>
      <c r="L82" s="66">
        <f t="shared" si="17"/>
        <v>31.549830645161293</v>
      </c>
      <c r="M82" s="7"/>
    </row>
    <row r="83" spans="1:13" ht="15" customHeight="1" x14ac:dyDescent="0.25">
      <c r="A83" s="26" t="s">
        <v>142</v>
      </c>
      <c r="B83" s="27" t="s">
        <v>19</v>
      </c>
      <c r="C83" s="28" t="s">
        <v>143</v>
      </c>
      <c r="D83" s="29"/>
      <c r="E83" s="29"/>
      <c r="F83" s="29"/>
      <c r="G83" s="29"/>
      <c r="H83" s="29"/>
      <c r="I83" s="29"/>
      <c r="J83" s="29"/>
      <c r="K83" s="29"/>
      <c r="L83" s="29"/>
      <c r="M83" s="7"/>
    </row>
    <row r="84" spans="1:13" ht="15" customHeight="1" x14ac:dyDescent="0.25">
      <c r="A84" s="26" t="s">
        <v>142</v>
      </c>
      <c r="B84" s="27" t="s">
        <v>19</v>
      </c>
      <c r="C84" s="28" t="s">
        <v>394</v>
      </c>
      <c r="D84" s="29"/>
      <c r="E84" s="29"/>
      <c r="F84" s="29"/>
      <c r="G84" s="29"/>
      <c r="H84" s="29">
        <v>29329.62</v>
      </c>
      <c r="I84" s="29"/>
      <c r="J84" s="22" t="e">
        <f t="shared" ref="J84:L89" si="19">G84/D84*100</f>
        <v>#DIV/0!</v>
      </c>
      <c r="K84" s="29"/>
      <c r="L84" s="29"/>
      <c r="M84" s="7"/>
    </row>
    <row r="85" spans="1:13" ht="25.5" customHeight="1" x14ac:dyDescent="0.25">
      <c r="A85" s="26" t="s">
        <v>144</v>
      </c>
      <c r="B85" s="27" t="s">
        <v>19</v>
      </c>
      <c r="C85" s="28" t="s">
        <v>387</v>
      </c>
      <c r="D85" s="29"/>
      <c r="E85" s="29"/>
      <c r="F85" s="29"/>
      <c r="G85" s="29"/>
      <c r="H85" s="29"/>
      <c r="I85" s="29">
        <v>436.79</v>
      </c>
      <c r="J85" s="22" t="e">
        <f t="shared" si="19"/>
        <v>#DIV/0!</v>
      </c>
      <c r="K85" s="29"/>
      <c r="L85" s="29"/>
      <c r="M85" s="7"/>
    </row>
    <row r="86" spans="1:13" ht="15" customHeight="1" x14ac:dyDescent="0.25">
      <c r="A86" s="26" t="s">
        <v>145</v>
      </c>
      <c r="B86" s="27" t="s">
        <v>19</v>
      </c>
      <c r="C86" s="28" t="s">
        <v>146</v>
      </c>
      <c r="D86" s="29">
        <f t="shared" ref="D86:I86" si="20">SUM(D87:D88)</f>
        <v>344000</v>
      </c>
      <c r="E86" s="29">
        <f t="shared" si="20"/>
        <v>220000</v>
      </c>
      <c r="F86" s="29">
        <f t="shared" si="20"/>
        <v>124000</v>
      </c>
      <c r="G86" s="29">
        <f t="shared" si="20"/>
        <v>38685</v>
      </c>
      <c r="H86" s="29">
        <f t="shared" si="20"/>
        <v>0</v>
      </c>
      <c r="I86" s="29">
        <f t="shared" si="20"/>
        <v>38685</v>
      </c>
      <c r="J86" s="22">
        <f t="shared" si="19"/>
        <v>11.24563953488372</v>
      </c>
      <c r="K86" s="22">
        <f t="shared" si="19"/>
        <v>0</v>
      </c>
      <c r="L86" s="22">
        <f t="shared" si="19"/>
        <v>31.197580645161288</v>
      </c>
      <c r="M86" s="7"/>
    </row>
    <row r="87" spans="1:13" ht="25.5" customHeight="1" x14ac:dyDescent="0.25">
      <c r="A87" s="26" t="s">
        <v>147</v>
      </c>
      <c r="B87" s="27" t="s">
        <v>19</v>
      </c>
      <c r="C87" s="28" t="s">
        <v>148</v>
      </c>
      <c r="D87" s="29">
        <v>220000</v>
      </c>
      <c r="E87" s="29">
        <v>220000</v>
      </c>
      <c r="F87" s="29" t="s">
        <v>21</v>
      </c>
      <c r="G87" s="29"/>
      <c r="H87" s="29"/>
      <c r="I87" s="29" t="s">
        <v>21</v>
      </c>
      <c r="J87" s="22">
        <f t="shared" si="19"/>
        <v>0</v>
      </c>
      <c r="K87" s="22">
        <f t="shared" si="19"/>
        <v>0</v>
      </c>
      <c r="L87" s="22" t="e">
        <f t="shared" si="19"/>
        <v>#VALUE!</v>
      </c>
      <c r="M87" s="7"/>
    </row>
    <row r="88" spans="1:13" ht="25.5" customHeight="1" x14ac:dyDescent="0.25">
      <c r="A88" s="26" t="s">
        <v>149</v>
      </c>
      <c r="B88" s="27" t="s">
        <v>19</v>
      </c>
      <c r="C88" s="28" t="s">
        <v>414</v>
      </c>
      <c r="D88" s="29">
        <v>124000</v>
      </c>
      <c r="E88" s="29" t="s">
        <v>21</v>
      </c>
      <c r="F88" s="29">
        <v>124000</v>
      </c>
      <c r="G88" s="29">
        <v>38685</v>
      </c>
      <c r="H88" s="29" t="s">
        <v>21</v>
      </c>
      <c r="I88" s="29">
        <v>38685</v>
      </c>
      <c r="J88" s="22">
        <f t="shared" si="19"/>
        <v>31.197580645161288</v>
      </c>
      <c r="K88" s="22" t="e">
        <f t="shared" si="19"/>
        <v>#VALUE!</v>
      </c>
      <c r="L88" s="22">
        <f t="shared" si="19"/>
        <v>31.197580645161288</v>
      </c>
      <c r="M88" s="7"/>
    </row>
    <row r="89" spans="1:13" ht="30.75" customHeight="1" x14ac:dyDescent="0.25">
      <c r="A89" s="59" t="s">
        <v>150</v>
      </c>
      <c r="B89" s="60" t="s">
        <v>19</v>
      </c>
      <c r="C89" s="61" t="s">
        <v>151</v>
      </c>
      <c r="D89" s="62">
        <v>320500900</v>
      </c>
      <c r="E89" s="62">
        <v>294941200</v>
      </c>
      <c r="F89" s="62">
        <v>42590600</v>
      </c>
      <c r="G89" s="62">
        <v>100533722.31999999</v>
      </c>
      <c r="H89" s="62">
        <v>92996727.599999994</v>
      </c>
      <c r="I89" s="62">
        <v>13270534.24</v>
      </c>
      <c r="J89" s="66">
        <f t="shared" si="19"/>
        <v>31.367687990891756</v>
      </c>
      <c r="K89" s="66">
        <f t="shared" si="19"/>
        <v>31.530599183837321</v>
      </c>
      <c r="L89" s="66">
        <f t="shared" si="19"/>
        <v>31.158364146079183</v>
      </c>
      <c r="M89" s="7"/>
    </row>
    <row r="90" spans="1:13" ht="48" customHeight="1" x14ac:dyDescent="0.25">
      <c r="A90" s="26" t="s">
        <v>152</v>
      </c>
      <c r="B90" s="27" t="s">
        <v>19</v>
      </c>
      <c r="C90" s="28" t="s">
        <v>153</v>
      </c>
      <c r="D90" s="29"/>
      <c r="E90" s="29"/>
      <c r="F90" s="29"/>
      <c r="G90" s="29"/>
      <c r="H90" s="29"/>
      <c r="I90" s="29"/>
      <c r="J90" s="29"/>
      <c r="K90" s="29"/>
      <c r="L90" s="29"/>
      <c r="M90" s="7"/>
    </row>
    <row r="91" spans="1:13" ht="30.75" customHeight="1" x14ac:dyDescent="0.25">
      <c r="A91" s="26" t="s">
        <v>154</v>
      </c>
      <c r="B91" s="27" t="s">
        <v>19</v>
      </c>
      <c r="C91" s="28" t="s">
        <v>155</v>
      </c>
      <c r="D91" s="29">
        <f>D92+D93+D95+D96</f>
        <v>289053800</v>
      </c>
      <c r="E91" s="29">
        <f>E92+E93+E95+E96</f>
        <v>261472200</v>
      </c>
      <c r="F91" s="29">
        <f t="shared" ref="D91:I92" si="21">F92+F93</f>
        <v>27581600</v>
      </c>
      <c r="G91" s="29">
        <f>G92+G93+G95+G96</f>
        <v>97124800</v>
      </c>
      <c r="H91" s="29">
        <f>H92+H93+H95+H96</f>
        <v>87931000</v>
      </c>
      <c r="I91" s="29">
        <f t="shared" si="21"/>
        <v>9193800</v>
      </c>
      <c r="J91" s="22">
        <f t="shared" ref="J91:L96" si="22">G91/D91*100</f>
        <v>33.600942108354914</v>
      </c>
      <c r="K91" s="22">
        <f t="shared" si="22"/>
        <v>33.62919652643761</v>
      </c>
      <c r="L91" s="22">
        <f t="shared" si="22"/>
        <v>33.333091626301595</v>
      </c>
      <c r="M91" s="7"/>
    </row>
    <row r="92" spans="1:13" ht="27" customHeight="1" x14ac:dyDescent="0.25">
      <c r="A92" s="26" t="s">
        <v>156</v>
      </c>
      <c r="B92" s="27" t="s">
        <v>19</v>
      </c>
      <c r="C92" s="28" t="s">
        <v>157</v>
      </c>
      <c r="D92" s="29">
        <f t="shared" si="21"/>
        <v>150154200</v>
      </c>
      <c r="E92" s="29">
        <f t="shared" si="21"/>
        <v>122572600</v>
      </c>
      <c r="F92" s="29">
        <f t="shared" si="21"/>
        <v>27581600</v>
      </c>
      <c r="G92" s="29">
        <f t="shared" si="21"/>
        <v>50049800</v>
      </c>
      <c r="H92" s="29">
        <f t="shared" si="21"/>
        <v>40856000</v>
      </c>
      <c r="I92" s="29">
        <f t="shared" si="21"/>
        <v>9193800</v>
      </c>
      <c r="J92" s="22">
        <f t="shared" si="22"/>
        <v>33.332267762073919</v>
      </c>
      <c r="K92" s="22">
        <f t="shared" si="22"/>
        <v>33.332082374037917</v>
      </c>
      <c r="L92" s="22">
        <f t="shared" si="22"/>
        <v>33.333091626301595</v>
      </c>
      <c r="M92" s="7"/>
    </row>
    <row r="93" spans="1:13" ht="45" customHeight="1" x14ac:dyDescent="0.25">
      <c r="A93" s="26" t="s">
        <v>158</v>
      </c>
      <c r="B93" s="27" t="s">
        <v>19</v>
      </c>
      <c r="C93" s="28" t="s">
        <v>159</v>
      </c>
      <c r="D93" s="29">
        <v>122572600</v>
      </c>
      <c r="E93" s="29">
        <v>122572600</v>
      </c>
      <c r="F93" s="29"/>
      <c r="G93" s="29">
        <v>40856000</v>
      </c>
      <c r="H93" s="29">
        <v>40856000</v>
      </c>
      <c r="I93" s="29"/>
      <c r="J93" s="22">
        <f t="shared" si="22"/>
        <v>33.332082374037917</v>
      </c>
      <c r="K93" s="22">
        <f t="shared" si="22"/>
        <v>33.332082374037917</v>
      </c>
      <c r="L93" s="22" t="e">
        <f t="shared" si="22"/>
        <v>#DIV/0!</v>
      </c>
      <c r="M93" s="7"/>
    </row>
    <row r="94" spans="1:13" ht="47.25" customHeight="1" x14ac:dyDescent="0.25">
      <c r="A94" s="26" t="s">
        <v>160</v>
      </c>
      <c r="B94" s="27" t="s">
        <v>19</v>
      </c>
      <c r="C94" s="28" t="s">
        <v>161</v>
      </c>
      <c r="D94" s="29">
        <v>27581600</v>
      </c>
      <c r="E94" s="29"/>
      <c r="F94" s="29">
        <v>27581600</v>
      </c>
      <c r="G94" s="29">
        <v>9193800</v>
      </c>
      <c r="H94" s="29"/>
      <c r="I94" s="29">
        <v>9193800</v>
      </c>
      <c r="J94" s="22">
        <f t="shared" si="22"/>
        <v>33.333091626301595</v>
      </c>
      <c r="K94" s="22" t="e">
        <f t="shared" si="22"/>
        <v>#DIV/0!</v>
      </c>
      <c r="L94" s="22">
        <f t="shared" si="22"/>
        <v>33.333091626301595</v>
      </c>
      <c r="M94" s="7"/>
    </row>
    <row r="95" spans="1:13" ht="47.25" customHeight="1" x14ac:dyDescent="0.25">
      <c r="A95" s="26" t="s">
        <v>162</v>
      </c>
      <c r="B95" s="27" t="s">
        <v>19</v>
      </c>
      <c r="C95" s="28" t="s">
        <v>163</v>
      </c>
      <c r="D95" s="29"/>
      <c r="E95" s="29"/>
      <c r="F95" s="29"/>
      <c r="G95" s="29"/>
      <c r="H95" s="29"/>
      <c r="I95" s="29"/>
      <c r="J95" s="29"/>
      <c r="K95" s="29"/>
      <c r="L95" s="29"/>
      <c r="M95" s="7"/>
    </row>
    <row r="96" spans="1:13" ht="61.5" customHeight="1" x14ac:dyDescent="0.25">
      <c r="A96" s="26" t="s">
        <v>164</v>
      </c>
      <c r="B96" s="27" t="s">
        <v>19</v>
      </c>
      <c r="C96" s="28" t="s">
        <v>388</v>
      </c>
      <c r="D96" s="29">
        <v>16327000</v>
      </c>
      <c r="E96" s="29">
        <v>16327000</v>
      </c>
      <c r="F96" s="29"/>
      <c r="G96" s="29">
        <v>6219000</v>
      </c>
      <c r="H96" s="29">
        <v>6219000</v>
      </c>
      <c r="I96" s="29"/>
      <c r="J96" s="22">
        <f t="shared" si="22"/>
        <v>38.090279904452743</v>
      </c>
      <c r="K96" s="29"/>
      <c r="L96" s="29"/>
      <c r="M96" s="7"/>
    </row>
    <row r="97" spans="1:13" ht="25.5" customHeight="1" x14ac:dyDescent="0.25">
      <c r="A97" s="59" t="s">
        <v>165</v>
      </c>
      <c r="B97" s="60" t="s">
        <v>19</v>
      </c>
      <c r="C97" s="61" t="s">
        <v>166</v>
      </c>
      <c r="D97" s="62">
        <f>D99+D100+D98</f>
        <v>23729500</v>
      </c>
      <c r="E97" s="62">
        <f>E99+E100+E98</f>
        <v>21046400</v>
      </c>
      <c r="F97" s="62">
        <f t="shared" ref="F97" si="23">F99+F100</f>
        <v>2683100</v>
      </c>
      <c r="G97" s="62">
        <f>G99+G100+G98</f>
        <v>75000</v>
      </c>
      <c r="H97" s="62">
        <f>H99+H100+H98</f>
        <v>75000</v>
      </c>
      <c r="I97" s="62">
        <f>I99+I100+I98</f>
        <v>0</v>
      </c>
      <c r="J97" s="66">
        <f>G97/D97*100</f>
        <v>0.3160622853410312</v>
      </c>
      <c r="K97" s="66">
        <f>H97/E97*100</f>
        <v>0.35635548122244182</v>
      </c>
      <c r="L97" s="66">
        <f>I97/F97*100</f>
        <v>0</v>
      </c>
      <c r="M97" s="7"/>
    </row>
    <row r="98" spans="1:13" ht="36" customHeight="1" x14ac:dyDescent="0.25">
      <c r="A98" s="26" t="s">
        <v>407</v>
      </c>
      <c r="B98" s="27" t="s">
        <v>19</v>
      </c>
      <c r="C98" s="28" t="s">
        <v>408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63" customHeight="1" x14ac:dyDescent="0.25">
      <c r="A99" s="26" t="s">
        <v>389</v>
      </c>
      <c r="B99" s="27" t="s">
        <v>19</v>
      </c>
      <c r="C99" s="28" t="s">
        <v>390</v>
      </c>
      <c r="D99" s="29"/>
      <c r="E99" s="29"/>
      <c r="F99" s="29"/>
      <c r="G99" s="29"/>
      <c r="H99" s="29"/>
      <c r="I99" s="29"/>
      <c r="J99" s="29"/>
      <c r="K99" s="29"/>
      <c r="L99" s="29"/>
      <c r="M99" s="7"/>
    </row>
    <row r="100" spans="1:13" ht="15" customHeight="1" x14ac:dyDescent="0.25">
      <c r="A100" s="26" t="s">
        <v>167</v>
      </c>
      <c r="B100" s="27" t="s">
        <v>19</v>
      </c>
      <c r="C100" s="28" t="s">
        <v>168</v>
      </c>
      <c r="D100" s="29">
        <f t="shared" ref="D100:I100" si="24">D101+D102</f>
        <v>23729500</v>
      </c>
      <c r="E100" s="29">
        <f t="shared" si="24"/>
        <v>21046400</v>
      </c>
      <c r="F100" s="29">
        <f t="shared" si="24"/>
        <v>2683100</v>
      </c>
      <c r="G100" s="29">
        <f t="shared" si="24"/>
        <v>75000</v>
      </c>
      <c r="H100" s="29">
        <f t="shared" si="24"/>
        <v>75000</v>
      </c>
      <c r="I100" s="29">
        <f t="shared" si="24"/>
        <v>0</v>
      </c>
      <c r="J100" s="22">
        <f t="shared" ref="J100:L102" si="25">G100/D100*100</f>
        <v>0.3160622853410312</v>
      </c>
      <c r="K100" s="22">
        <f t="shared" si="25"/>
        <v>0.35635548122244182</v>
      </c>
      <c r="L100" s="22">
        <f t="shared" si="25"/>
        <v>0</v>
      </c>
      <c r="M100" s="7"/>
    </row>
    <row r="101" spans="1:13" ht="25.5" customHeight="1" x14ac:dyDescent="0.25">
      <c r="A101" s="26" t="s">
        <v>169</v>
      </c>
      <c r="B101" s="27" t="s">
        <v>19</v>
      </c>
      <c r="C101" s="28" t="s">
        <v>170</v>
      </c>
      <c r="D101" s="29">
        <v>21046400</v>
      </c>
      <c r="E101" s="29">
        <v>21046400</v>
      </c>
      <c r="F101" s="29"/>
      <c r="G101" s="29">
        <v>75000</v>
      </c>
      <c r="H101" s="29">
        <v>75000</v>
      </c>
      <c r="I101" s="29"/>
      <c r="J101" s="22">
        <f t="shared" si="25"/>
        <v>0.35635548122244182</v>
      </c>
      <c r="K101" s="22">
        <f t="shared" si="25"/>
        <v>0.35635548122244182</v>
      </c>
      <c r="L101" s="22" t="e">
        <f t="shared" si="25"/>
        <v>#DIV/0!</v>
      </c>
      <c r="M101" s="7"/>
    </row>
    <row r="102" spans="1:13" ht="24.75" customHeight="1" x14ac:dyDescent="0.25">
      <c r="A102" s="26" t="s">
        <v>171</v>
      </c>
      <c r="B102" s="27" t="s">
        <v>19</v>
      </c>
      <c r="C102" s="28" t="s">
        <v>391</v>
      </c>
      <c r="D102" s="29">
        <v>2683100</v>
      </c>
      <c r="E102" s="29"/>
      <c r="F102" s="29">
        <v>2683100</v>
      </c>
      <c r="G102" s="29"/>
      <c r="H102" s="29"/>
      <c r="I102" s="29"/>
      <c r="J102" s="22">
        <f t="shared" si="25"/>
        <v>0</v>
      </c>
      <c r="K102" s="29"/>
      <c r="L102" s="29"/>
      <c r="M102" s="7"/>
    </row>
    <row r="103" spans="1:13" ht="25.5" customHeight="1" x14ac:dyDescent="0.25">
      <c r="A103" s="59" t="s">
        <v>172</v>
      </c>
      <c r="B103" s="60" t="s">
        <v>19</v>
      </c>
      <c r="C103" s="61" t="s">
        <v>173</v>
      </c>
      <c r="D103" s="62">
        <f t="shared" ref="D103:I103" si="26">SUM(D104:D117)</f>
        <v>260580400</v>
      </c>
      <c r="E103" s="62">
        <f t="shared" si="26"/>
        <v>259279800</v>
      </c>
      <c r="F103" s="62">
        <f t="shared" si="26"/>
        <v>1300600</v>
      </c>
      <c r="G103" s="62">
        <f t="shared" si="26"/>
        <v>88379844.640000001</v>
      </c>
      <c r="H103" s="62">
        <f t="shared" si="26"/>
        <v>88026376.159999996</v>
      </c>
      <c r="I103" s="62">
        <f t="shared" si="26"/>
        <v>353468.48</v>
      </c>
      <c r="J103" s="66">
        <f>G103/D103*100</f>
        <v>33.916535794710576</v>
      </c>
      <c r="K103" s="66">
        <f>H103/E103*100</f>
        <v>33.950340967557054</v>
      </c>
      <c r="L103" s="66">
        <f>I103/F103*100</f>
        <v>27.177339689374136</v>
      </c>
      <c r="M103" s="7"/>
    </row>
    <row r="104" spans="1:13" ht="51" customHeight="1" x14ac:dyDescent="0.25">
      <c r="A104" s="26" t="s">
        <v>174</v>
      </c>
      <c r="B104" s="27" t="s">
        <v>19</v>
      </c>
      <c r="C104" s="28" t="s">
        <v>175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7"/>
    </row>
    <row r="105" spans="1:13" ht="51" customHeight="1" x14ac:dyDescent="0.25">
      <c r="A105" s="26" t="s">
        <v>176</v>
      </c>
      <c r="B105" s="27" t="s">
        <v>19</v>
      </c>
      <c r="C105" s="28" t="s">
        <v>177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7"/>
    </row>
    <row r="106" spans="1:13" ht="38.25" customHeight="1" x14ac:dyDescent="0.25">
      <c r="A106" s="26" t="s">
        <v>178</v>
      </c>
      <c r="B106" s="27" t="s">
        <v>19</v>
      </c>
      <c r="C106" s="28" t="s">
        <v>179</v>
      </c>
      <c r="D106" s="29">
        <v>557900</v>
      </c>
      <c r="E106" s="29"/>
      <c r="F106" s="29">
        <v>557900</v>
      </c>
      <c r="G106" s="29">
        <v>158954.23999999999</v>
      </c>
      <c r="H106" s="29"/>
      <c r="I106" s="29">
        <v>158954.23999999999</v>
      </c>
      <c r="J106" s="22">
        <f t="shared" ref="J106:L112" si="27">G106/D106*100</f>
        <v>28.491528947840113</v>
      </c>
      <c r="K106" s="22" t="e">
        <f t="shared" si="27"/>
        <v>#DIV/0!</v>
      </c>
      <c r="L106" s="22">
        <f t="shared" si="27"/>
        <v>28.491528947840113</v>
      </c>
      <c r="M106" s="7"/>
    </row>
    <row r="107" spans="1:13" ht="51" customHeight="1" x14ac:dyDescent="0.25">
      <c r="A107" s="26" t="s">
        <v>180</v>
      </c>
      <c r="B107" s="27" t="s">
        <v>19</v>
      </c>
      <c r="C107" s="28" t="s">
        <v>181</v>
      </c>
      <c r="D107" s="29">
        <v>557900</v>
      </c>
      <c r="E107" s="29"/>
      <c r="F107" s="29">
        <v>557900</v>
      </c>
      <c r="G107" s="29">
        <v>158954.23999999999</v>
      </c>
      <c r="H107" s="29"/>
      <c r="I107" s="29">
        <v>158954.23999999999</v>
      </c>
      <c r="J107" s="22">
        <f t="shared" si="27"/>
        <v>28.491528947840113</v>
      </c>
      <c r="K107" s="22" t="e">
        <f t="shared" si="27"/>
        <v>#DIV/0!</v>
      </c>
      <c r="L107" s="22">
        <f t="shared" si="27"/>
        <v>28.491528947840113</v>
      </c>
      <c r="M107" s="7"/>
    </row>
    <row r="108" spans="1:13" ht="63" customHeight="1" x14ac:dyDescent="0.25">
      <c r="A108" s="26" t="s">
        <v>182</v>
      </c>
      <c r="B108" s="27" t="s">
        <v>19</v>
      </c>
      <c r="C108" s="28" t="s">
        <v>183</v>
      </c>
      <c r="D108" s="29">
        <v>15140700</v>
      </c>
      <c r="E108" s="29">
        <v>15140700</v>
      </c>
      <c r="F108" s="29"/>
      <c r="G108" s="29">
        <v>4610606.84</v>
      </c>
      <c r="H108" s="29">
        <v>4610606.84</v>
      </c>
      <c r="I108" s="29"/>
      <c r="J108" s="22">
        <f t="shared" si="27"/>
        <v>30.451741597152051</v>
      </c>
      <c r="K108" s="22">
        <f t="shared" si="27"/>
        <v>30.451741597152051</v>
      </c>
      <c r="L108" s="22" t="e">
        <f t="shared" si="27"/>
        <v>#DIV/0!</v>
      </c>
      <c r="M108" s="7"/>
    </row>
    <row r="109" spans="1:13" ht="48.75" customHeight="1" x14ac:dyDescent="0.25">
      <c r="A109" s="26" t="s">
        <v>184</v>
      </c>
      <c r="B109" s="27" t="s">
        <v>19</v>
      </c>
      <c r="C109" s="28" t="s">
        <v>185</v>
      </c>
      <c r="D109" s="29">
        <v>15140700</v>
      </c>
      <c r="E109" s="29">
        <v>15140700</v>
      </c>
      <c r="F109" s="29"/>
      <c r="G109" s="29">
        <v>4610606.84</v>
      </c>
      <c r="H109" s="29">
        <v>4610606.84</v>
      </c>
      <c r="I109" s="29"/>
      <c r="J109" s="22">
        <f t="shared" si="27"/>
        <v>30.451741597152051</v>
      </c>
      <c r="K109" s="22">
        <f t="shared" si="27"/>
        <v>30.451741597152051</v>
      </c>
      <c r="L109" s="22" t="e">
        <f t="shared" si="27"/>
        <v>#DIV/0!</v>
      </c>
      <c r="M109" s="7"/>
    </row>
    <row r="110" spans="1:13" ht="45" customHeight="1" x14ac:dyDescent="0.25">
      <c r="A110" s="26" t="s">
        <v>186</v>
      </c>
      <c r="B110" s="27" t="s">
        <v>19</v>
      </c>
      <c r="C110" s="28" t="s">
        <v>187</v>
      </c>
      <c r="D110" s="29">
        <f t="shared" ref="D110:I110" si="28">D111+D112+D115</f>
        <v>6403900</v>
      </c>
      <c r="E110" s="29">
        <f t="shared" si="28"/>
        <v>6311500</v>
      </c>
      <c r="F110" s="29">
        <f t="shared" si="28"/>
        <v>92400</v>
      </c>
      <c r="G110" s="29">
        <f t="shared" si="28"/>
        <v>1780161.24</v>
      </c>
      <c r="H110" s="29">
        <f t="shared" si="28"/>
        <v>1762381.24</v>
      </c>
      <c r="I110" s="29">
        <f t="shared" si="28"/>
        <v>17780</v>
      </c>
      <c r="J110" s="22">
        <f t="shared" si="27"/>
        <v>27.798079920048718</v>
      </c>
      <c r="K110" s="22">
        <f t="shared" si="27"/>
        <v>27.923334231165331</v>
      </c>
      <c r="L110" s="22">
        <f t="shared" si="27"/>
        <v>19.242424242424242</v>
      </c>
      <c r="M110" s="7"/>
    </row>
    <row r="111" spans="1:13" ht="55.5" customHeight="1" x14ac:dyDescent="0.25">
      <c r="A111" s="26" t="s">
        <v>188</v>
      </c>
      <c r="B111" s="27" t="s">
        <v>19</v>
      </c>
      <c r="C111" s="28" t="s">
        <v>189</v>
      </c>
      <c r="D111" s="29">
        <v>6252400</v>
      </c>
      <c r="E111" s="29">
        <v>6252400</v>
      </c>
      <c r="F111" s="29"/>
      <c r="G111" s="29">
        <v>1703281.24</v>
      </c>
      <c r="H111" s="29">
        <v>1703281.24</v>
      </c>
      <c r="I111" s="29"/>
      <c r="J111" s="22">
        <f t="shared" si="27"/>
        <v>27.242038897063527</v>
      </c>
      <c r="K111" s="22">
        <f t="shared" si="27"/>
        <v>27.242038897063527</v>
      </c>
      <c r="L111" s="22" t="e">
        <f t="shared" si="27"/>
        <v>#DIV/0!</v>
      </c>
      <c r="M111" s="7"/>
    </row>
    <row r="112" spans="1:13" ht="64.5" customHeight="1" x14ac:dyDescent="0.25">
      <c r="A112" s="26" t="s">
        <v>190</v>
      </c>
      <c r="B112" s="27" t="s">
        <v>19</v>
      </c>
      <c r="C112" s="28" t="s">
        <v>191</v>
      </c>
      <c r="D112" s="29">
        <v>92400</v>
      </c>
      <c r="E112" s="29"/>
      <c r="F112" s="29">
        <v>92400</v>
      </c>
      <c r="G112" s="29">
        <v>17780</v>
      </c>
      <c r="H112" s="29"/>
      <c r="I112" s="29">
        <v>17780</v>
      </c>
      <c r="J112" s="22">
        <f t="shared" si="27"/>
        <v>19.242424242424242</v>
      </c>
      <c r="K112" s="22" t="e">
        <f t="shared" si="27"/>
        <v>#DIV/0!</v>
      </c>
      <c r="L112" s="22">
        <f t="shared" si="27"/>
        <v>19.242424242424242</v>
      </c>
      <c r="M112" s="7"/>
    </row>
    <row r="113" spans="1:13" ht="48" customHeight="1" x14ac:dyDescent="0.25">
      <c r="A113" s="26" t="s">
        <v>192</v>
      </c>
      <c r="B113" s="27" t="s">
        <v>19</v>
      </c>
      <c r="C113" s="28" t="s">
        <v>193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3" ht="56.25" customHeight="1" x14ac:dyDescent="0.25">
      <c r="A114" s="26" t="s">
        <v>194</v>
      </c>
      <c r="B114" s="27" t="s">
        <v>19</v>
      </c>
      <c r="C114" s="28" t="s">
        <v>195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7"/>
    </row>
    <row r="115" spans="1:13" ht="39" customHeight="1" x14ac:dyDescent="0.25">
      <c r="A115" s="26" t="s">
        <v>415</v>
      </c>
      <c r="B115" s="27" t="s">
        <v>19</v>
      </c>
      <c r="C115" s="28" t="s">
        <v>416</v>
      </c>
      <c r="D115" s="29">
        <v>59100</v>
      </c>
      <c r="E115" s="29">
        <v>59100</v>
      </c>
      <c r="F115" s="29"/>
      <c r="G115" s="29">
        <v>59100</v>
      </c>
      <c r="H115" s="29">
        <v>59100</v>
      </c>
      <c r="I115" s="29"/>
      <c r="J115" s="22">
        <f t="shared" ref="J115" si="29">G115/D115*100</f>
        <v>100</v>
      </c>
      <c r="K115" s="29"/>
      <c r="L115" s="29"/>
      <c r="M115" s="7"/>
    </row>
    <row r="116" spans="1:13" ht="15" customHeight="1" x14ac:dyDescent="0.25">
      <c r="A116" s="26" t="s">
        <v>196</v>
      </c>
      <c r="B116" s="27" t="s">
        <v>19</v>
      </c>
      <c r="C116" s="28" t="s">
        <v>197</v>
      </c>
      <c r="D116" s="29">
        <v>108187700</v>
      </c>
      <c r="E116" s="29">
        <v>108187700</v>
      </c>
      <c r="F116" s="29"/>
      <c r="G116" s="29">
        <v>37640200</v>
      </c>
      <c r="H116" s="29">
        <v>37640200</v>
      </c>
      <c r="I116" s="29"/>
      <c r="J116" s="22">
        <f t="shared" ref="J116:L119" si="30">G116/D116*100</f>
        <v>34.791570575952719</v>
      </c>
      <c r="K116" s="22">
        <f t="shared" si="30"/>
        <v>34.791570575952719</v>
      </c>
      <c r="L116" s="22" t="e">
        <f t="shared" si="30"/>
        <v>#DIV/0!</v>
      </c>
      <c r="M116" s="7"/>
    </row>
    <row r="117" spans="1:13" ht="25.5" customHeight="1" x14ac:dyDescent="0.25">
      <c r="A117" s="26" t="s">
        <v>198</v>
      </c>
      <c r="B117" s="27" t="s">
        <v>19</v>
      </c>
      <c r="C117" s="28" t="s">
        <v>199</v>
      </c>
      <c r="D117" s="29">
        <v>108187700</v>
      </c>
      <c r="E117" s="29">
        <v>108187700</v>
      </c>
      <c r="F117" s="29"/>
      <c r="G117" s="29">
        <v>37640200</v>
      </c>
      <c r="H117" s="29">
        <v>37640200</v>
      </c>
      <c r="I117" s="29"/>
      <c r="J117" s="22">
        <f t="shared" si="30"/>
        <v>34.791570575952719</v>
      </c>
      <c r="K117" s="22">
        <f t="shared" si="30"/>
        <v>34.791570575952719</v>
      </c>
      <c r="L117" s="22" t="e">
        <f t="shared" si="30"/>
        <v>#DIV/0!</v>
      </c>
      <c r="M117" s="7"/>
    </row>
    <row r="118" spans="1:13" ht="15" customHeight="1" x14ac:dyDescent="0.25">
      <c r="A118" s="26" t="s">
        <v>200</v>
      </c>
      <c r="B118" s="27" t="s">
        <v>19</v>
      </c>
      <c r="C118" s="28" t="s">
        <v>398</v>
      </c>
      <c r="D118" s="29"/>
      <c r="E118" s="29"/>
      <c r="F118" s="29"/>
      <c r="G118" s="29"/>
      <c r="H118" s="29"/>
      <c r="I118" s="29"/>
      <c r="J118" s="22" t="e">
        <f t="shared" si="30"/>
        <v>#DIV/0!</v>
      </c>
      <c r="K118" s="22" t="e">
        <f t="shared" si="30"/>
        <v>#DIV/0!</v>
      </c>
      <c r="L118" s="22" t="e">
        <f t="shared" si="30"/>
        <v>#DIV/0!</v>
      </c>
      <c r="M118" s="7"/>
    </row>
    <row r="119" spans="1:13" ht="74.25" customHeight="1" x14ac:dyDescent="0.25">
      <c r="A119" s="26" t="s">
        <v>201</v>
      </c>
      <c r="B119" s="27" t="s">
        <v>19</v>
      </c>
      <c r="C119" s="28" t="s">
        <v>202</v>
      </c>
      <c r="D119" s="29"/>
      <c r="E119" s="29">
        <v>5355300</v>
      </c>
      <c r="F119" s="29"/>
      <c r="G119" s="29"/>
      <c r="H119" s="29">
        <v>1833539.52</v>
      </c>
      <c r="I119" s="29"/>
      <c r="J119" s="22" t="e">
        <f t="shared" si="30"/>
        <v>#DIV/0!</v>
      </c>
      <c r="K119" s="22">
        <f t="shared" si="30"/>
        <v>34.237848860007844</v>
      </c>
      <c r="L119" s="22" t="e">
        <f t="shared" si="30"/>
        <v>#DIV/0!</v>
      </c>
      <c r="M119" s="7"/>
    </row>
    <row r="120" spans="1:13" ht="63.75" customHeight="1" x14ac:dyDescent="0.25">
      <c r="A120" s="26" t="s">
        <v>203</v>
      </c>
      <c r="B120" s="27" t="s">
        <v>19</v>
      </c>
      <c r="C120" s="28" t="s">
        <v>204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t="63.75" customHeight="1" x14ac:dyDescent="0.25">
      <c r="A121" s="26" t="s">
        <v>205</v>
      </c>
      <c r="B121" s="27" t="s">
        <v>19</v>
      </c>
      <c r="C121" s="28" t="s">
        <v>206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7"/>
    </row>
    <row r="122" spans="1:13" ht="51" customHeight="1" x14ac:dyDescent="0.25">
      <c r="A122" s="26" t="s">
        <v>207</v>
      </c>
      <c r="B122" s="27" t="s">
        <v>19</v>
      </c>
      <c r="C122" s="28" t="s">
        <v>208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t="51" customHeight="1" x14ac:dyDescent="0.25">
      <c r="A123" s="26" t="s">
        <v>411</v>
      </c>
      <c r="B123" s="27" t="s">
        <v>19</v>
      </c>
      <c r="C123" s="28" t="s">
        <v>412</v>
      </c>
      <c r="D123" s="29"/>
      <c r="E123" s="29"/>
      <c r="F123" s="29"/>
      <c r="G123" s="29"/>
      <c r="H123" s="29"/>
      <c r="I123" s="29"/>
      <c r="J123" s="22" t="e">
        <f t="shared" ref="J123:L125" si="31">G123/D123*100</f>
        <v>#DIV/0!</v>
      </c>
      <c r="K123" s="29"/>
      <c r="L123" s="29"/>
      <c r="M123" s="7"/>
    </row>
    <row r="124" spans="1:13" ht="80.25" customHeight="1" x14ac:dyDescent="0.25">
      <c r="A124" s="26" t="s">
        <v>209</v>
      </c>
      <c r="B124" s="27" t="s">
        <v>19</v>
      </c>
      <c r="C124" s="28" t="s">
        <v>210</v>
      </c>
      <c r="D124" s="29"/>
      <c r="E124" s="29"/>
      <c r="F124" s="29"/>
      <c r="G124" s="29">
        <v>-3113857.49</v>
      </c>
      <c r="H124" s="29">
        <v>-3113857.49</v>
      </c>
      <c r="I124" s="29"/>
      <c r="J124" s="22" t="e">
        <f t="shared" si="31"/>
        <v>#DIV/0!</v>
      </c>
      <c r="K124" s="22" t="e">
        <f t="shared" si="31"/>
        <v>#DIV/0!</v>
      </c>
      <c r="L124" s="22" t="e">
        <f t="shared" si="31"/>
        <v>#DIV/0!</v>
      </c>
      <c r="M124" s="7"/>
    </row>
    <row r="125" spans="1:13" ht="62.25" customHeight="1" x14ac:dyDescent="0.25">
      <c r="A125" s="26" t="s">
        <v>211</v>
      </c>
      <c r="B125" s="27" t="s">
        <v>19</v>
      </c>
      <c r="C125" s="28" t="s">
        <v>212</v>
      </c>
      <c r="D125" s="29"/>
      <c r="E125" s="29"/>
      <c r="F125" s="29"/>
      <c r="G125" s="29">
        <v>-3113857.49</v>
      </c>
      <c r="H125" s="29">
        <v>-3113857.49</v>
      </c>
      <c r="I125" s="29"/>
      <c r="J125" s="22" t="e">
        <f t="shared" si="31"/>
        <v>#DIV/0!</v>
      </c>
      <c r="K125" s="22" t="e">
        <f t="shared" si="31"/>
        <v>#DIV/0!</v>
      </c>
      <c r="L125" s="22" t="e">
        <f t="shared" si="31"/>
        <v>#DIV/0!</v>
      </c>
      <c r="M125" s="7"/>
    </row>
    <row r="126" spans="1:13" ht="51" customHeight="1" x14ac:dyDescent="0.25">
      <c r="A126" s="26" t="s">
        <v>213</v>
      </c>
      <c r="B126" s="27" t="s">
        <v>19</v>
      </c>
      <c r="C126" s="28" t="s">
        <v>419</v>
      </c>
      <c r="D126" s="29"/>
      <c r="E126" s="29"/>
      <c r="F126" s="29"/>
      <c r="G126" s="29">
        <v>-4234</v>
      </c>
      <c r="H126" s="29"/>
      <c r="I126" s="29">
        <v>-4234</v>
      </c>
      <c r="J126" s="29"/>
      <c r="K126" s="29"/>
      <c r="L126" s="29"/>
      <c r="M126" s="7"/>
    </row>
    <row r="127" spans="1:13" hidden="1" x14ac:dyDescent="0.25">
      <c r="A127" s="8"/>
      <c r="B127" s="11"/>
      <c r="C127" s="11"/>
      <c r="D127" s="12"/>
      <c r="E127" s="12"/>
      <c r="F127" s="12"/>
      <c r="G127" s="12"/>
      <c r="H127" s="12"/>
      <c r="I127" s="12"/>
      <c r="J127" s="12"/>
      <c r="K127" s="12"/>
      <c r="L127" s="12"/>
      <c r="M127" s="3" t="s">
        <v>214</v>
      </c>
    </row>
    <row r="128" spans="1:13" hidden="1" x14ac:dyDescent="0.25">
      <c r="A128" s="8"/>
      <c r="B128" s="8"/>
      <c r="C128" s="8"/>
      <c r="D128" s="13"/>
      <c r="E128" s="13"/>
      <c r="F128" s="13"/>
      <c r="G128" s="13"/>
      <c r="H128" s="13"/>
      <c r="I128" s="13"/>
      <c r="J128" s="13"/>
      <c r="K128" s="13"/>
      <c r="L128" s="13"/>
      <c r="M128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37" workbookViewId="0">
      <selection activeCell="I60" sqref="I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 x14ac:dyDescent="0.25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 x14ac:dyDescent="0.25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388204541.79000002</v>
      </c>
      <c r="E7" s="62">
        <f t="shared" si="0"/>
        <v>350631041.75999999</v>
      </c>
      <c r="F7" s="62">
        <f t="shared" si="0"/>
        <v>54604400.030000001</v>
      </c>
      <c r="G7" s="62">
        <f t="shared" si="0"/>
        <v>113944681.27000001</v>
      </c>
      <c r="H7" s="62">
        <f t="shared" si="0"/>
        <v>103480290.02000003</v>
      </c>
      <c r="I7" s="62">
        <f t="shared" si="0"/>
        <v>16197930.770000001</v>
      </c>
      <c r="J7" s="62">
        <f>G7/D7*100</f>
        <v>29.351712564877356</v>
      </c>
      <c r="K7" s="62">
        <f>H7/E7*100</f>
        <v>29.512586649652722</v>
      </c>
      <c r="L7" s="62">
        <f>I7/F7*100</f>
        <v>29.664149337966823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219</v>
      </c>
      <c r="B9" s="60" t="s">
        <v>220</v>
      </c>
      <c r="C9" s="61" t="s">
        <v>221</v>
      </c>
      <c r="D9" s="62">
        <f t="shared" ref="D9:I9" si="1">SUM(D10:D17)</f>
        <v>103751712.32000001</v>
      </c>
      <c r="E9" s="62">
        <f t="shared" si="1"/>
        <v>77361612.289999992</v>
      </c>
      <c r="F9" s="62">
        <f t="shared" si="1"/>
        <v>26390100.029999997</v>
      </c>
      <c r="G9" s="62">
        <f t="shared" si="1"/>
        <v>33457876.539999999</v>
      </c>
      <c r="H9" s="62">
        <f t="shared" si="1"/>
        <v>24259184.710000001</v>
      </c>
      <c r="I9" s="62">
        <f t="shared" si="1"/>
        <v>9198691.8300000001</v>
      </c>
      <c r="J9" s="62">
        <f t="shared" ref="J9:L12" si="2">G9/D9*100</f>
        <v>32.248023470500733</v>
      </c>
      <c r="K9" s="62">
        <f t="shared" si="2"/>
        <v>31.358168466113806</v>
      </c>
      <c r="L9" s="62">
        <f t="shared" si="2"/>
        <v>34.856600844797939</v>
      </c>
      <c r="M9" s="7"/>
    </row>
    <row r="10" spans="1:13" ht="25.5" customHeight="1" x14ac:dyDescent="0.25">
      <c r="A10" s="69" t="s">
        <v>222</v>
      </c>
      <c r="B10" s="70" t="s">
        <v>220</v>
      </c>
      <c r="C10" s="71" t="s">
        <v>223</v>
      </c>
      <c r="D10" s="72">
        <v>6525620.4500000002</v>
      </c>
      <c r="E10" s="72">
        <v>1883000</v>
      </c>
      <c r="F10" s="72">
        <v>4642620.45</v>
      </c>
      <c r="G10" s="72">
        <v>2152520.5699999998</v>
      </c>
      <c r="H10" s="72">
        <v>609474.18000000005</v>
      </c>
      <c r="I10" s="72">
        <v>1543046.39</v>
      </c>
      <c r="J10" s="29">
        <f t="shared" si="2"/>
        <v>32.985684449361436</v>
      </c>
      <c r="K10" s="29">
        <f t="shared" si="2"/>
        <v>32.367189591078073</v>
      </c>
      <c r="L10" s="29">
        <f t="shared" si="2"/>
        <v>33.236539721871935</v>
      </c>
      <c r="M10" s="7"/>
    </row>
    <row r="11" spans="1:13" ht="41.25" customHeight="1" x14ac:dyDescent="0.25">
      <c r="A11" s="69" t="s">
        <v>224</v>
      </c>
      <c r="B11" s="70" t="s">
        <v>220</v>
      </c>
      <c r="C11" s="71" t="s">
        <v>225</v>
      </c>
      <c r="D11" s="72">
        <v>187000</v>
      </c>
      <c r="E11" s="72">
        <v>157000</v>
      </c>
      <c r="F11" s="72">
        <v>30000</v>
      </c>
      <c r="G11" s="72">
        <v>126317</v>
      </c>
      <c r="H11" s="72">
        <v>108317</v>
      </c>
      <c r="I11" s="72">
        <v>18000</v>
      </c>
      <c r="J11" s="29">
        <f t="shared" si="2"/>
        <v>67.549197860962565</v>
      </c>
      <c r="K11" s="29">
        <f t="shared" si="2"/>
        <v>68.991719745222937</v>
      </c>
      <c r="L11" s="29">
        <f t="shared" si="2"/>
        <v>60</v>
      </c>
      <c r="M11" s="7"/>
    </row>
    <row r="12" spans="1:13" ht="51" customHeight="1" x14ac:dyDescent="0.25">
      <c r="A12" s="69" t="s">
        <v>226</v>
      </c>
      <c r="B12" s="70" t="s">
        <v>220</v>
      </c>
      <c r="C12" s="71" t="s">
        <v>227</v>
      </c>
      <c r="D12" s="72">
        <v>47090805.710000001</v>
      </c>
      <c r="E12" s="72">
        <v>25841826.129999999</v>
      </c>
      <c r="F12" s="72">
        <v>21248979.579999998</v>
      </c>
      <c r="G12" s="72">
        <v>16933191.640000001</v>
      </c>
      <c r="H12" s="72">
        <v>9295546.1999999993</v>
      </c>
      <c r="I12" s="72">
        <v>7637645.4400000004</v>
      </c>
      <c r="J12" s="29">
        <f t="shared" si="2"/>
        <v>35.958594007246177</v>
      </c>
      <c r="K12" s="29">
        <f t="shared" si="2"/>
        <v>35.970933916348578</v>
      </c>
      <c r="L12" s="29">
        <f t="shared" si="2"/>
        <v>35.943586896703117</v>
      </c>
      <c r="M12" s="7"/>
    </row>
    <row r="13" spans="1:13" ht="15" customHeight="1" x14ac:dyDescent="0.25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19500</v>
      </c>
      <c r="H13" s="72">
        <v>19500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230</v>
      </c>
      <c r="B14" s="70" t="s">
        <v>220</v>
      </c>
      <c r="C14" s="71" t="s">
        <v>231</v>
      </c>
      <c r="D14" s="72">
        <v>14320866.16</v>
      </c>
      <c r="E14" s="72">
        <v>14320866.16</v>
      </c>
      <c r="F14" s="72">
        <v>0</v>
      </c>
      <c r="G14" s="72">
        <v>4236863.5199999996</v>
      </c>
      <c r="H14" s="72">
        <v>4236863.5199999996</v>
      </c>
      <c r="I14" s="72">
        <v>0</v>
      </c>
      <c r="J14" s="29">
        <f>G14/D14*100</f>
        <v>29.585246259992974</v>
      </c>
      <c r="K14" s="29">
        <f>H14/E14*100</f>
        <v>29.585246259992974</v>
      </c>
      <c r="L14" s="29" t="e">
        <f>I14/F14*100</f>
        <v>#DIV/0!</v>
      </c>
      <c r="M14" s="7"/>
    </row>
    <row r="15" spans="1:13" ht="15" customHeight="1" x14ac:dyDescent="0.25">
      <c r="A15" s="69" t="s">
        <v>232</v>
      </c>
      <c r="B15" s="70" t="s">
        <v>220</v>
      </c>
      <c r="C15" s="71" t="s">
        <v>233</v>
      </c>
      <c r="D15" s="72">
        <v>731120</v>
      </c>
      <c r="E15" s="72">
        <v>431120</v>
      </c>
      <c r="F15" s="72">
        <v>300000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 x14ac:dyDescent="0.25">
      <c r="A16" s="69" t="s">
        <v>234</v>
      </c>
      <c r="B16" s="70" t="s">
        <v>220</v>
      </c>
      <c r="C16" s="71" t="s">
        <v>235</v>
      </c>
      <c r="D16" s="72">
        <v>215000</v>
      </c>
      <c r="E16" s="72">
        <v>50000</v>
      </c>
      <c r="F16" s="72">
        <v>165000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236</v>
      </c>
      <c r="B17" s="70" t="s">
        <v>220</v>
      </c>
      <c r="C17" s="71" t="s">
        <v>237</v>
      </c>
      <c r="D17" s="72">
        <v>34622200</v>
      </c>
      <c r="E17" s="72">
        <v>34618700</v>
      </c>
      <c r="F17" s="72">
        <v>3500</v>
      </c>
      <c r="G17" s="72">
        <v>9989483.8100000005</v>
      </c>
      <c r="H17" s="72">
        <v>9989483.8100000005</v>
      </c>
      <c r="I17" s="72"/>
      <c r="J17" s="29">
        <f t="shared" ref="J17:J59" si="3">G17/D17*100</f>
        <v>28.852827983201529</v>
      </c>
      <c r="K17" s="29">
        <f t="shared" ref="K17:K59" si="4">H17/E17*100</f>
        <v>28.855745045307884</v>
      </c>
      <c r="L17" s="29">
        <f t="shared" ref="L17:L59" si="5">I17/F17*100</f>
        <v>0</v>
      </c>
      <c r="M17" s="7"/>
    </row>
    <row r="18" spans="1:13" ht="15" customHeight="1" x14ac:dyDescent="0.25">
      <c r="A18" s="59" t="s">
        <v>238</v>
      </c>
      <c r="B18" s="60" t="s">
        <v>220</v>
      </c>
      <c r="C18" s="61" t="s">
        <v>239</v>
      </c>
      <c r="D18" s="62">
        <f>D19</f>
        <v>557900</v>
      </c>
      <c r="E18" s="62">
        <v>0</v>
      </c>
      <c r="F18" s="62">
        <f>F19</f>
        <v>557900</v>
      </c>
      <c r="G18" s="62">
        <f>G19</f>
        <v>158954.23999999999</v>
      </c>
      <c r="H18" s="62">
        <v>0</v>
      </c>
      <c r="I18" s="62">
        <f>I19</f>
        <v>158954.23999999999</v>
      </c>
      <c r="J18" s="62">
        <f t="shared" si="3"/>
        <v>28.491528947840113</v>
      </c>
      <c r="K18" s="62" t="e">
        <f t="shared" si="4"/>
        <v>#DIV/0!</v>
      </c>
      <c r="L18" s="62">
        <f t="shared" si="5"/>
        <v>28.491528947840113</v>
      </c>
      <c r="M18" s="7"/>
    </row>
    <row r="19" spans="1:13" ht="15" customHeight="1" x14ac:dyDescent="0.25">
      <c r="A19" s="69" t="s">
        <v>240</v>
      </c>
      <c r="B19" s="70" t="s">
        <v>220</v>
      </c>
      <c r="C19" s="71" t="s">
        <v>241</v>
      </c>
      <c r="D19" s="72">
        <v>557900</v>
      </c>
      <c r="E19" s="72">
        <v>0</v>
      </c>
      <c r="F19" s="72">
        <v>557900</v>
      </c>
      <c r="G19" s="72">
        <v>158954.23999999999</v>
      </c>
      <c r="H19" s="72">
        <v>0</v>
      </c>
      <c r="I19" s="72">
        <v>158954.23999999999</v>
      </c>
      <c r="J19" s="29">
        <f t="shared" si="3"/>
        <v>28.491528947840113</v>
      </c>
      <c r="K19" s="29" t="e">
        <f t="shared" si="4"/>
        <v>#DIV/0!</v>
      </c>
      <c r="L19" s="29">
        <f t="shared" si="5"/>
        <v>28.491528947840113</v>
      </c>
      <c r="M19" s="7"/>
    </row>
    <row r="20" spans="1:13" ht="25.5" customHeight="1" x14ac:dyDescent="0.25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3166600</v>
      </c>
      <c r="E20" s="62">
        <f t="shared" si="6"/>
        <v>1955200</v>
      </c>
      <c r="F20" s="62">
        <f t="shared" si="6"/>
        <v>1211400</v>
      </c>
      <c r="G20" s="62">
        <f t="shared" si="6"/>
        <v>52506</v>
      </c>
      <c r="H20" s="62">
        <f t="shared" si="6"/>
        <v>0</v>
      </c>
      <c r="I20" s="62">
        <f t="shared" si="6"/>
        <v>52506</v>
      </c>
      <c r="J20" s="62">
        <f t="shared" si="3"/>
        <v>1.6581191182972275</v>
      </c>
      <c r="K20" s="62">
        <f t="shared" si="4"/>
        <v>0</v>
      </c>
      <c r="L20" s="62">
        <f t="shared" si="5"/>
        <v>4.3343239227340273</v>
      </c>
      <c r="M20" s="7"/>
    </row>
    <row r="21" spans="1:13" ht="25.5" customHeight="1" x14ac:dyDescent="0.25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244</v>
      </c>
      <c r="B22" s="70" t="s">
        <v>220</v>
      </c>
      <c r="C22" s="71" t="s">
        <v>245</v>
      </c>
      <c r="D22" s="72">
        <v>2137300</v>
      </c>
      <c r="E22" s="72">
        <v>1835900</v>
      </c>
      <c r="F22" s="72">
        <v>301400</v>
      </c>
      <c r="G22" s="72">
        <v>8010</v>
      </c>
      <c r="H22" s="72"/>
      <c r="I22" s="72">
        <v>8010</v>
      </c>
      <c r="J22" s="29">
        <f t="shared" si="3"/>
        <v>0.37477190848266506</v>
      </c>
      <c r="K22" s="29">
        <f t="shared" si="4"/>
        <v>0</v>
      </c>
      <c r="L22" s="29">
        <f t="shared" si="5"/>
        <v>2.6575978765759789</v>
      </c>
      <c r="M22" s="7"/>
    </row>
    <row r="23" spans="1:13" ht="15" customHeight="1" x14ac:dyDescent="0.25">
      <c r="A23" s="69" t="s">
        <v>246</v>
      </c>
      <c r="B23" s="70" t="s">
        <v>220</v>
      </c>
      <c r="C23" s="71" t="s">
        <v>247</v>
      </c>
      <c r="D23" s="72">
        <v>910000</v>
      </c>
      <c r="E23" s="72">
        <v>0</v>
      </c>
      <c r="F23" s="72">
        <v>910000</v>
      </c>
      <c r="G23" s="72">
        <v>44496</v>
      </c>
      <c r="H23" s="72">
        <v>0</v>
      </c>
      <c r="I23" s="72">
        <v>44496</v>
      </c>
      <c r="J23" s="29">
        <f t="shared" si="3"/>
        <v>4.889670329670329</v>
      </c>
      <c r="K23" s="29" t="e">
        <f t="shared" si="4"/>
        <v>#DIV/0!</v>
      </c>
      <c r="L23" s="29">
        <f t="shared" si="5"/>
        <v>4.889670329670329</v>
      </c>
      <c r="M23" s="7"/>
    </row>
    <row r="24" spans="1:13" ht="27" customHeight="1" x14ac:dyDescent="0.25">
      <c r="A24" s="69" t="s">
        <v>385</v>
      </c>
      <c r="B24" s="70" t="s">
        <v>220</v>
      </c>
      <c r="C24" s="71" t="s">
        <v>386</v>
      </c>
      <c r="D24" s="72">
        <v>119300</v>
      </c>
      <c r="E24" s="72">
        <v>119300</v>
      </c>
      <c r="F24" s="72"/>
      <c r="G24" s="72"/>
      <c r="H24" s="72"/>
      <c r="I24" s="72"/>
      <c r="J24" s="29">
        <f t="shared" si="3"/>
        <v>0</v>
      </c>
      <c r="K24" s="29">
        <f t="shared" si="4"/>
        <v>0</v>
      </c>
      <c r="L24" s="29"/>
      <c r="M24" s="7"/>
    </row>
    <row r="25" spans="1:13" ht="15" customHeight="1" x14ac:dyDescent="0.25">
      <c r="A25" s="59" t="s">
        <v>248</v>
      </c>
      <c r="B25" s="60" t="s">
        <v>220</v>
      </c>
      <c r="C25" s="61" t="s">
        <v>249</v>
      </c>
      <c r="D25" s="62">
        <f>D26+D27+D28+D29+D30</f>
        <v>8987200</v>
      </c>
      <c r="E25" s="62">
        <f t="shared" ref="E25:I25" si="7">E26+E27+E28+E29+E30</f>
        <v>4181400</v>
      </c>
      <c r="F25" s="62">
        <f t="shared" si="7"/>
        <v>4805800</v>
      </c>
      <c r="G25" s="62">
        <f t="shared" si="7"/>
        <v>669023.30000000005</v>
      </c>
      <c r="H25" s="62">
        <f t="shared" si="7"/>
        <v>11545.4</v>
      </c>
      <c r="I25" s="62">
        <f t="shared" si="7"/>
        <v>657477.9</v>
      </c>
      <c r="J25" s="62">
        <f t="shared" si="3"/>
        <v>7.4441794997329547</v>
      </c>
      <c r="K25" s="62">
        <f t="shared" si="4"/>
        <v>0.27611326350026305</v>
      </c>
      <c r="L25" s="62">
        <f t="shared" si="5"/>
        <v>13.680925132132007</v>
      </c>
      <c r="M25" s="7"/>
    </row>
    <row r="26" spans="1:13" ht="15" customHeight="1" x14ac:dyDescent="0.25">
      <c r="A26" s="69" t="s">
        <v>250</v>
      </c>
      <c r="B26" s="70" t="s">
        <v>220</v>
      </c>
      <c r="C26" s="71" t="s">
        <v>251</v>
      </c>
      <c r="D26" s="72">
        <v>132700</v>
      </c>
      <c r="E26" s="72">
        <v>43800</v>
      </c>
      <c r="F26" s="72">
        <v>88900</v>
      </c>
      <c r="G26" s="72">
        <v>35438.300000000003</v>
      </c>
      <c r="H26" s="72">
        <v>11545.4</v>
      </c>
      <c r="I26" s="72">
        <v>23892.9</v>
      </c>
      <c r="J26" s="29">
        <f t="shared" si="3"/>
        <v>26.705576488319522</v>
      </c>
      <c r="K26" s="29">
        <f t="shared" si="4"/>
        <v>26.359360730593608</v>
      </c>
      <c r="L26" s="29">
        <f t="shared" si="5"/>
        <v>26.876152980877393</v>
      </c>
      <c r="M26" s="7"/>
    </row>
    <row r="27" spans="1:13" ht="15" customHeight="1" x14ac:dyDescent="0.25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254</v>
      </c>
      <c r="B28" s="70" t="s">
        <v>220</v>
      </c>
      <c r="C28" s="71" t="s">
        <v>255</v>
      </c>
      <c r="D28" s="72">
        <v>100000</v>
      </c>
      <c r="E28" s="72">
        <v>0</v>
      </c>
      <c r="F28" s="72">
        <v>100000</v>
      </c>
      <c r="G28" s="72"/>
      <c r="H28" s="72">
        <v>0</v>
      </c>
      <c r="I28" s="72"/>
      <c r="J28" s="29">
        <f t="shared" si="3"/>
        <v>0</v>
      </c>
      <c r="K28" s="29" t="e">
        <f t="shared" si="4"/>
        <v>#DIV/0!</v>
      </c>
      <c r="L28" s="29">
        <f t="shared" si="5"/>
        <v>0</v>
      </c>
      <c r="M28" s="7"/>
    </row>
    <row r="29" spans="1:13" ht="15" customHeight="1" x14ac:dyDescent="0.25">
      <c r="A29" s="69" t="s">
        <v>256</v>
      </c>
      <c r="B29" s="70" t="s">
        <v>220</v>
      </c>
      <c r="C29" s="71" t="s">
        <v>257</v>
      </c>
      <c r="D29" s="72">
        <v>7934913.3899999997</v>
      </c>
      <c r="E29" s="72">
        <v>3478600</v>
      </c>
      <c r="F29" s="72">
        <v>4456313.3899999997</v>
      </c>
      <c r="G29" s="72">
        <v>633585</v>
      </c>
      <c r="H29" s="72">
        <v>0</v>
      </c>
      <c r="I29" s="72">
        <v>633585</v>
      </c>
      <c r="J29" s="29">
        <f t="shared" si="3"/>
        <v>7.9847752440307351</v>
      </c>
      <c r="K29" s="29">
        <f t="shared" si="4"/>
        <v>0</v>
      </c>
      <c r="L29" s="29">
        <f t="shared" si="5"/>
        <v>14.217693966985568</v>
      </c>
      <c r="M29" s="7"/>
    </row>
    <row r="30" spans="1:13" ht="15" customHeight="1" x14ac:dyDescent="0.25">
      <c r="A30" s="69" t="s">
        <v>258</v>
      </c>
      <c r="B30" s="70" t="s">
        <v>220</v>
      </c>
      <c r="C30" s="71" t="s">
        <v>259</v>
      </c>
      <c r="D30" s="72">
        <v>794586.61</v>
      </c>
      <c r="E30" s="72">
        <v>634000</v>
      </c>
      <c r="F30" s="72">
        <v>160586.60999999999</v>
      </c>
      <c r="G30" s="72"/>
      <c r="H30" s="72"/>
      <c r="I30" s="72"/>
      <c r="J30" s="29">
        <f t="shared" si="3"/>
        <v>0</v>
      </c>
      <c r="K30" s="29">
        <f t="shared" si="4"/>
        <v>0</v>
      </c>
      <c r="L30" s="29">
        <f t="shared" si="5"/>
        <v>0</v>
      </c>
      <c r="M30" s="7"/>
    </row>
    <row r="31" spans="1:13" ht="15" customHeight="1" x14ac:dyDescent="0.25">
      <c r="A31" s="59" t="s">
        <v>260</v>
      </c>
      <c r="B31" s="60" t="s">
        <v>220</v>
      </c>
      <c r="C31" s="61" t="s">
        <v>261</v>
      </c>
      <c r="D31" s="62">
        <f>D32+D33+D34+D35</f>
        <v>14423700</v>
      </c>
      <c r="E31" s="62">
        <f>E32+E33+E34+E35</f>
        <v>0</v>
      </c>
      <c r="F31" s="62">
        <f t="shared" ref="F31:I31" si="8">F32+F33+F34</f>
        <v>14423700</v>
      </c>
      <c r="G31" s="62">
        <f>G32+G33+G34+G35</f>
        <v>3657351.29</v>
      </c>
      <c r="H31" s="62">
        <f>H32+H33+H34+H35</f>
        <v>0</v>
      </c>
      <c r="I31" s="62">
        <f t="shared" si="8"/>
        <v>3657351.29</v>
      </c>
      <c r="J31" s="62">
        <f t="shared" si="3"/>
        <v>25.356540208129672</v>
      </c>
      <c r="K31" s="62" t="e">
        <f t="shared" si="4"/>
        <v>#DIV/0!</v>
      </c>
      <c r="L31" s="62">
        <f t="shared" si="5"/>
        <v>25.356540208129672</v>
      </c>
      <c r="M31" s="7"/>
    </row>
    <row r="32" spans="1:13" ht="15" customHeight="1" x14ac:dyDescent="0.25">
      <c r="A32" s="69" t="s">
        <v>262</v>
      </c>
      <c r="B32" s="70" t="s">
        <v>220</v>
      </c>
      <c r="C32" s="71" t="s">
        <v>263</v>
      </c>
      <c r="D32" s="72">
        <v>3073000</v>
      </c>
      <c r="E32" s="72">
        <v>0</v>
      </c>
      <c r="F32" s="72">
        <v>3073000</v>
      </c>
      <c r="G32" s="72">
        <v>1573237.62</v>
      </c>
      <c r="H32" s="72">
        <v>0</v>
      </c>
      <c r="I32" s="72">
        <v>1573237.62</v>
      </c>
      <c r="J32" s="29">
        <f t="shared" si="3"/>
        <v>51.195496908558411</v>
      </c>
      <c r="K32" s="29" t="e">
        <f t="shared" si="4"/>
        <v>#DIV/0!</v>
      </c>
      <c r="L32" s="29">
        <f t="shared" si="5"/>
        <v>51.195496908558411</v>
      </c>
      <c r="M32" s="7"/>
    </row>
    <row r="33" spans="1:13" ht="15" customHeight="1" x14ac:dyDescent="0.25">
      <c r="A33" s="69" t="s">
        <v>264</v>
      </c>
      <c r="B33" s="70" t="s">
        <v>220</v>
      </c>
      <c r="C33" s="71" t="s">
        <v>265</v>
      </c>
      <c r="D33" s="72">
        <v>7039600</v>
      </c>
      <c r="E33" s="72"/>
      <c r="F33" s="72">
        <v>7039600</v>
      </c>
      <c r="G33" s="72">
        <v>594233.18000000005</v>
      </c>
      <c r="H33" s="72"/>
      <c r="I33" s="72">
        <v>594233.18000000005</v>
      </c>
      <c r="J33" s="29">
        <f t="shared" si="3"/>
        <v>8.441291834763339</v>
      </c>
      <c r="K33" s="29" t="e">
        <f t="shared" si="4"/>
        <v>#DIV/0!</v>
      </c>
      <c r="L33" s="29">
        <f t="shared" si="5"/>
        <v>8.441291834763339</v>
      </c>
      <c r="M33" s="7"/>
    </row>
    <row r="34" spans="1:13" ht="15" customHeight="1" x14ac:dyDescent="0.25">
      <c r="A34" s="69" t="s">
        <v>266</v>
      </c>
      <c r="B34" s="70" t="s">
        <v>220</v>
      </c>
      <c r="C34" s="71" t="s">
        <v>267</v>
      </c>
      <c r="D34" s="72">
        <v>4311100</v>
      </c>
      <c r="E34" s="72">
        <v>0</v>
      </c>
      <c r="F34" s="72">
        <v>4311100</v>
      </c>
      <c r="G34" s="72">
        <v>1489880.49</v>
      </c>
      <c r="H34" s="72">
        <v>0</v>
      </c>
      <c r="I34" s="72">
        <v>1489880.49</v>
      </c>
      <c r="J34" s="29">
        <f t="shared" si="3"/>
        <v>34.559172600960316</v>
      </c>
      <c r="K34" s="29" t="e">
        <f t="shared" si="4"/>
        <v>#DIV/0!</v>
      </c>
      <c r="L34" s="29">
        <f t="shared" si="5"/>
        <v>34.559172600960316</v>
      </c>
      <c r="M34" s="7"/>
    </row>
    <row r="35" spans="1:13" ht="28.5" customHeight="1" x14ac:dyDescent="0.25">
      <c r="A35" s="69" t="s">
        <v>392</v>
      </c>
      <c r="B35" s="70" t="s">
        <v>220</v>
      </c>
      <c r="C35" s="71" t="s">
        <v>393</v>
      </c>
      <c r="D35" s="72"/>
      <c r="E35" s="72"/>
      <c r="F35" s="72">
        <v>0</v>
      </c>
      <c r="G35" s="72"/>
      <c r="H35" s="72"/>
      <c r="I35" s="72">
        <v>0</v>
      </c>
      <c r="J35" s="29" t="e">
        <f t="shared" si="3"/>
        <v>#DIV/0!</v>
      </c>
      <c r="K35" s="29"/>
      <c r="L35" s="29" t="e">
        <f t="shared" si="5"/>
        <v>#DIV/0!</v>
      </c>
      <c r="M35" s="7"/>
    </row>
    <row r="36" spans="1:13" ht="15" customHeight="1" x14ac:dyDescent="0.25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268</v>
      </c>
      <c r="B38" s="60" t="s">
        <v>220</v>
      </c>
      <c r="C38" s="61" t="s">
        <v>269</v>
      </c>
      <c r="D38" s="62">
        <f>D39+D40+D42+D43+D41</f>
        <v>201072586.47</v>
      </c>
      <c r="E38" s="62">
        <f>E39+E40+E42+E43+E41</f>
        <v>201072586.47</v>
      </c>
      <c r="F38" s="62">
        <v>0</v>
      </c>
      <c r="G38" s="62">
        <f>G39+G40+G42+G43+G41</f>
        <v>59983788.380000003</v>
      </c>
      <c r="H38" s="62">
        <f>H39+H40+H42+H43+H41</f>
        <v>59983788.380000003</v>
      </c>
      <c r="I38" s="62">
        <v>0</v>
      </c>
      <c r="J38" s="62">
        <f t="shared" si="3"/>
        <v>29.83190768720209</v>
      </c>
      <c r="K38" s="62">
        <f t="shared" si="4"/>
        <v>29.83190768720209</v>
      </c>
      <c r="L38" s="62" t="e">
        <f t="shared" si="5"/>
        <v>#DIV/0!</v>
      </c>
      <c r="M38" s="7"/>
    </row>
    <row r="39" spans="1:13" ht="15" customHeight="1" x14ac:dyDescent="0.25">
      <c r="A39" s="69" t="s">
        <v>270</v>
      </c>
      <c r="B39" s="70" t="s">
        <v>220</v>
      </c>
      <c r="C39" s="71" t="s">
        <v>271</v>
      </c>
      <c r="D39" s="72">
        <v>47100911.07</v>
      </c>
      <c r="E39" s="72">
        <v>47100911.07</v>
      </c>
      <c r="F39" s="72">
        <v>0</v>
      </c>
      <c r="G39" s="72">
        <v>14566784.609999999</v>
      </c>
      <c r="H39" s="72">
        <v>14566784.609999999</v>
      </c>
      <c r="I39" s="72">
        <v>0</v>
      </c>
      <c r="J39" s="29">
        <f t="shared" si="3"/>
        <v>30.926757633947393</v>
      </c>
      <c r="K39" s="29">
        <f t="shared" si="4"/>
        <v>30.926757633947393</v>
      </c>
      <c r="L39" s="29" t="e">
        <f t="shared" si="5"/>
        <v>#DIV/0!</v>
      </c>
      <c r="M39" s="7"/>
    </row>
    <row r="40" spans="1:13" ht="15" customHeight="1" x14ac:dyDescent="0.25">
      <c r="A40" s="69" t="s">
        <v>272</v>
      </c>
      <c r="B40" s="70" t="s">
        <v>220</v>
      </c>
      <c r="C40" s="71" t="s">
        <v>273</v>
      </c>
      <c r="D40" s="72">
        <v>105402960.40000001</v>
      </c>
      <c r="E40" s="72">
        <v>105402960.40000001</v>
      </c>
      <c r="F40" s="72">
        <v>0</v>
      </c>
      <c r="G40" s="72">
        <v>30651622.09</v>
      </c>
      <c r="H40" s="72">
        <v>30651622.09</v>
      </c>
      <c r="I40" s="72">
        <v>0</v>
      </c>
      <c r="J40" s="29">
        <f t="shared" si="3"/>
        <v>29.080418589457381</v>
      </c>
      <c r="K40" s="29">
        <f t="shared" si="4"/>
        <v>29.080418589457381</v>
      </c>
      <c r="L40" s="29" t="e">
        <f t="shared" si="5"/>
        <v>#DIV/0!</v>
      </c>
      <c r="M40" s="7"/>
    </row>
    <row r="41" spans="1:13" ht="15" customHeight="1" x14ac:dyDescent="0.25">
      <c r="A41" s="69" t="s">
        <v>402</v>
      </c>
      <c r="B41" s="70" t="s">
        <v>220</v>
      </c>
      <c r="C41" s="71" t="s">
        <v>403</v>
      </c>
      <c r="D41" s="72">
        <v>33297915</v>
      </c>
      <c r="E41" s="72">
        <v>33297915</v>
      </c>
      <c r="F41" s="72">
        <v>0</v>
      </c>
      <c r="G41" s="72">
        <v>9307561.2599999998</v>
      </c>
      <c r="H41" s="72">
        <v>9307561.2599999998</v>
      </c>
      <c r="I41" s="72">
        <v>0</v>
      </c>
      <c r="J41" s="29">
        <f t="shared" ref="J41" si="9">G41/D41*100</f>
        <v>27.952384586242111</v>
      </c>
      <c r="K41" s="29">
        <f t="shared" ref="K41" si="10">H41/E41*100</f>
        <v>27.952384586242111</v>
      </c>
      <c r="L41" s="29" t="e">
        <f t="shared" si="5"/>
        <v>#DIV/0!</v>
      </c>
      <c r="M41" s="7"/>
    </row>
    <row r="42" spans="1:13" ht="15" customHeight="1" x14ac:dyDescent="0.25">
      <c r="A42" s="69" t="s">
        <v>274</v>
      </c>
      <c r="B42" s="70" t="s">
        <v>220</v>
      </c>
      <c r="C42" s="71" t="s">
        <v>275</v>
      </c>
      <c r="D42" s="72">
        <v>790900</v>
      </c>
      <c r="E42" s="72">
        <v>790900</v>
      </c>
      <c r="F42" s="72">
        <v>0</v>
      </c>
      <c r="G42" s="72">
        <v>25000</v>
      </c>
      <c r="H42" s="72">
        <v>25000</v>
      </c>
      <c r="I42" s="29">
        <v>0</v>
      </c>
      <c r="J42" s="29">
        <f t="shared" si="3"/>
        <v>3.1609558730560123</v>
      </c>
      <c r="K42" s="29">
        <f t="shared" si="4"/>
        <v>3.1609558730560123</v>
      </c>
      <c r="L42" s="29" t="e">
        <f t="shared" si="5"/>
        <v>#DIV/0!</v>
      </c>
      <c r="M42" s="7"/>
    </row>
    <row r="43" spans="1:13" ht="15" customHeight="1" x14ac:dyDescent="0.25">
      <c r="A43" s="69" t="s">
        <v>276</v>
      </c>
      <c r="B43" s="70" t="s">
        <v>220</v>
      </c>
      <c r="C43" s="71" t="s">
        <v>277</v>
      </c>
      <c r="D43" s="72">
        <v>14479900</v>
      </c>
      <c r="E43" s="72">
        <v>14479900</v>
      </c>
      <c r="F43" s="72">
        <v>0</v>
      </c>
      <c r="G43" s="72">
        <v>5432820.4199999999</v>
      </c>
      <c r="H43" s="72">
        <v>5432820.4199999999</v>
      </c>
      <c r="I43" s="29">
        <v>0</v>
      </c>
      <c r="J43" s="29">
        <f t="shared" si="3"/>
        <v>37.519737152880886</v>
      </c>
      <c r="K43" s="29">
        <f t="shared" si="4"/>
        <v>37.519737152880886</v>
      </c>
      <c r="L43" s="29" t="e">
        <f t="shared" si="5"/>
        <v>#DIV/0!</v>
      </c>
      <c r="M43" s="7"/>
    </row>
    <row r="44" spans="1:13" ht="15" customHeight="1" x14ac:dyDescent="0.25">
      <c r="A44" s="59" t="s">
        <v>278</v>
      </c>
      <c r="B44" s="60" t="s">
        <v>220</v>
      </c>
      <c r="C44" s="61" t="s">
        <v>279</v>
      </c>
      <c r="D44" s="62">
        <f t="shared" ref="D44:I44" si="11">D45+D46</f>
        <v>33449600</v>
      </c>
      <c r="E44" s="62">
        <f t="shared" si="11"/>
        <v>32803100</v>
      </c>
      <c r="F44" s="62">
        <f t="shared" si="11"/>
        <v>646500</v>
      </c>
      <c r="G44" s="62">
        <f t="shared" si="11"/>
        <v>9617700.9600000009</v>
      </c>
      <c r="H44" s="62">
        <f t="shared" si="11"/>
        <v>9410600.9600000009</v>
      </c>
      <c r="I44" s="62">
        <f t="shared" si="11"/>
        <v>207100</v>
      </c>
      <c r="J44" s="62">
        <f t="shared" si="3"/>
        <v>28.752813068018749</v>
      </c>
      <c r="K44" s="62">
        <f t="shared" si="4"/>
        <v>28.68814520578848</v>
      </c>
      <c r="L44" s="62">
        <f t="shared" si="5"/>
        <v>32.034029389017789</v>
      </c>
      <c r="M44" s="7"/>
    </row>
    <row r="45" spans="1:13" ht="15" customHeight="1" x14ac:dyDescent="0.25">
      <c r="A45" s="69" t="s">
        <v>280</v>
      </c>
      <c r="B45" s="70" t="s">
        <v>220</v>
      </c>
      <c r="C45" s="71" t="s">
        <v>281</v>
      </c>
      <c r="D45" s="72">
        <v>29097400</v>
      </c>
      <c r="E45" s="72">
        <v>28450900</v>
      </c>
      <c r="F45" s="72">
        <v>646500</v>
      </c>
      <c r="G45" s="72">
        <v>8058658.5700000003</v>
      </c>
      <c r="H45" s="72">
        <v>7851558.5700000003</v>
      </c>
      <c r="I45" s="72">
        <v>207100</v>
      </c>
      <c r="J45" s="29">
        <f t="shared" si="3"/>
        <v>27.695459285022029</v>
      </c>
      <c r="K45" s="29">
        <f t="shared" si="4"/>
        <v>27.596872401224566</v>
      </c>
      <c r="L45" s="29">
        <f t="shared" si="5"/>
        <v>32.034029389017789</v>
      </c>
      <c r="M45" s="7"/>
    </row>
    <row r="46" spans="1:13" ht="15" customHeight="1" x14ac:dyDescent="0.25">
      <c r="A46" s="69" t="s">
        <v>282</v>
      </c>
      <c r="B46" s="70" t="s">
        <v>220</v>
      </c>
      <c r="C46" s="71" t="s">
        <v>283</v>
      </c>
      <c r="D46" s="72">
        <v>4352200</v>
      </c>
      <c r="E46" s="72">
        <v>4352200</v>
      </c>
      <c r="F46" s="72">
        <v>0</v>
      </c>
      <c r="G46" s="72">
        <v>1559042.39</v>
      </c>
      <c r="H46" s="72">
        <v>1559042.39</v>
      </c>
      <c r="I46" s="72">
        <v>0</v>
      </c>
      <c r="J46" s="29">
        <f t="shared" si="3"/>
        <v>35.821938100271126</v>
      </c>
      <c r="K46" s="29">
        <f t="shared" si="4"/>
        <v>35.821938100271126</v>
      </c>
      <c r="L46" s="29" t="e">
        <f t="shared" si="5"/>
        <v>#DIV/0!</v>
      </c>
      <c r="M46" s="7"/>
    </row>
    <row r="47" spans="1:13" ht="15" customHeight="1" x14ac:dyDescent="0.25">
      <c r="A47" s="59" t="s">
        <v>372</v>
      </c>
      <c r="B47" s="60" t="s">
        <v>220</v>
      </c>
      <c r="C47" s="61" t="s">
        <v>374</v>
      </c>
      <c r="D47" s="73">
        <f t="shared" ref="D47:I47" si="12">D48</f>
        <v>198900</v>
      </c>
      <c r="E47" s="73">
        <f t="shared" si="12"/>
        <v>198900</v>
      </c>
      <c r="F47" s="73">
        <f t="shared" si="12"/>
        <v>0</v>
      </c>
      <c r="G47" s="73">
        <f t="shared" si="12"/>
        <v>0</v>
      </c>
      <c r="H47" s="73">
        <f t="shared" si="12"/>
        <v>0</v>
      </c>
      <c r="I47" s="73">
        <f t="shared" si="12"/>
        <v>0</v>
      </c>
      <c r="J47" s="62">
        <f t="shared" si="3"/>
        <v>0</v>
      </c>
      <c r="K47" s="62">
        <f t="shared" si="4"/>
        <v>0</v>
      </c>
      <c r="L47" s="62" t="e">
        <f t="shared" si="5"/>
        <v>#DIV/0!</v>
      </c>
      <c r="M47" s="7"/>
    </row>
    <row r="48" spans="1:13" ht="15" customHeight="1" x14ac:dyDescent="0.25">
      <c r="A48" s="69" t="s">
        <v>373</v>
      </c>
      <c r="B48" s="70" t="s">
        <v>220</v>
      </c>
      <c r="C48" s="71" t="s">
        <v>375</v>
      </c>
      <c r="D48" s="72">
        <v>198900</v>
      </c>
      <c r="E48" s="72">
        <v>198900</v>
      </c>
      <c r="F48" s="72">
        <v>0</v>
      </c>
      <c r="G48" s="72"/>
      <c r="H48" s="72"/>
      <c r="I48" s="72">
        <v>0</v>
      </c>
      <c r="J48" s="29">
        <f t="shared" si="3"/>
        <v>0</v>
      </c>
      <c r="K48" s="29">
        <f t="shared" si="4"/>
        <v>0</v>
      </c>
      <c r="L48" s="29" t="e">
        <f t="shared" si="5"/>
        <v>#DIV/0!</v>
      </c>
      <c r="M48" s="7"/>
    </row>
    <row r="49" spans="1:13" ht="15" customHeight="1" x14ac:dyDescent="0.25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19706800</v>
      </c>
      <c r="E49" s="62">
        <f t="shared" si="13"/>
        <v>18933100</v>
      </c>
      <c r="F49" s="62">
        <f t="shared" si="13"/>
        <v>773700</v>
      </c>
      <c r="G49" s="62">
        <f t="shared" si="13"/>
        <v>6150840.0599999987</v>
      </c>
      <c r="H49" s="62">
        <f t="shared" si="13"/>
        <v>5907822.0599999987</v>
      </c>
      <c r="I49" s="62">
        <f t="shared" si="13"/>
        <v>243018</v>
      </c>
      <c r="J49" s="62">
        <f t="shared" si="3"/>
        <v>31.211764771550932</v>
      </c>
      <c r="K49" s="62">
        <f t="shared" si="4"/>
        <v>31.203670080441125</v>
      </c>
      <c r="L49" s="62">
        <f t="shared" si="5"/>
        <v>31.409848778596356</v>
      </c>
      <c r="M49" s="7"/>
    </row>
    <row r="50" spans="1:13" ht="15" customHeight="1" x14ac:dyDescent="0.25">
      <c r="A50" s="69" t="s">
        <v>286</v>
      </c>
      <c r="B50" s="70" t="s">
        <v>220</v>
      </c>
      <c r="C50" s="71" t="s">
        <v>287</v>
      </c>
      <c r="D50" s="72">
        <v>1958100</v>
      </c>
      <c r="E50" s="72">
        <v>1184400</v>
      </c>
      <c r="F50" s="72">
        <v>773700</v>
      </c>
      <c r="G50" s="72">
        <v>930631.94</v>
      </c>
      <c r="H50" s="72">
        <v>687613.94</v>
      </c>
      <c r="I50" s="72">
        <v>243018</v>
      </c>
      <c r="J50" s="29">
        <f t="shared" si="3"/>
        <v>47.527293805219344</v>
      </c>
      <c r="K50" s="29">
        <f t="shared" si="4"/>
        <v>58.055888213441399</v>
      </c>
      <c r="L50" s="29">
        <f t="shared" si="5"/>
        <v>31.409848778596356</v>
      </c>
      <c r="M50" s="7"/>
    </row>
    <row r="51" spans="1:13" ht="15" customHeight="1" x14ac:dyDescent="0.25">
      <c r="A51" s="69" t="s">
        <v>288</v>
      </c>
      <c r="B51" s="70" t="s">
        <v>220</v>
      </c>
      <c r="C51" s="71" t="s">
        <v>289</v>
      </c>
      <c r="D51" s="72">
        <v>15974600</v>
      </c>
      <c r="E51" s="72">
        <v>15974600</v>
      </c>
      <c r="F51" s="72">
        <v>0</v>
      </c>
      <c r="G51" s="72">
        <v>4717205.2699999996</v>
      </c>
      <c r="H51" s="72">
        <v>4717205.2699999996</v>
      </c>
      <c r="I51" s="72">
        <v>0</v>
      </c>
      <c r="J51" s="29">
        <f t="shared" si="3"/>
        <v>29.529410877267658</v>
      </c>
      <c r="K51" s="29">
        <f t="shared" si="4"/>
        <v>29.529410877267658</v>
      </c>
      <c r="L51" s="29" t="e">
        <f t="shared" si="5"/>
        <v>#DIV/0!</v>
      </c>
      <c r="M51" s="7"/>
    </row>
    <row r="52" spans="1:13" ht="15" customHeight="1" x14ac:dyDescent="0.25">
      <c r="A52" s="69" t="s">
        <v>290</v>
      </c>
      <c r="B52" s="70" t="s">
        <v>220</v>
      </c>
      <c r="C52" s="71" t="s">
        <v>291</v>
      </c>
      <c r="D52" s="72">
        <v>1774100</v>
      </c>
      <c r="E52" s="72">
        <v>1774100</v>
      </c>
      <c r="F52" s="72">
        <v>0</v>
      </c>
      <c r="G52" s="72">
        <v>503002.85</v>
      </c>
      <c r="H52" s="72">
        <v>503002.85</v>
      </c>
      <c r="I52" s="72">
        <v>0</v>
      </c>
      <c r="J52" s="29">
        <f t="shared" si="3"/>
        <v>28.352564680683162</v>
      </c>
      <c r="K52" s="29">
        <f t="shared" si="4"/>
        <v>28.352564680683162</v>
      </c>
      <c r="L52" s="29" t="e">
        <f t="shared" si="5"/>
        <v>#DIV/0!</v>
      </c>
      <c r="M52" s="7"/>
    </row>
    <row r="53" spans="1:13" ht="15" customHeight="1" x14ac:dyDescent="0.25">
      <c r="A53" s="59" t="s">
        <v>292</v>
      </c>
      <c r="B53" s="60" t="s">
        <v>220</v>
      </c>
      <c r="C53" s="61" t="s">
        <v>293</v>
      </c>
      <c r="D53" s="62">
        <f t="shared" ref="D53:I53" si="14">D54+D55</f>
        <v>2851443</v>
      </c>
      <c r="E53" s="62">
        <f t="shared" si="14"/>
        <v>2411443</v>
      </c>
      <c r="F53" s="62">
        <f t="shared" si="14"/>
        <v>440000</v>
      </c>
      <c r="G53" s="62">
        <f t="shared" si="14"/>
        <v>194291.99</v>
      </c>
      <c r="H53" s="62">
        <f t="shared" si="14"/>
        <v>5000</v>
      </c>
      <c r="I53" s="62">
        <f t="shared" si="14"/>
        <v>189291.99</v>
      </c>
      <c r="J53" s="62">
        <f t="shared" si="3"/>
        <v>6.8138128659769803</v>
      </c>
      <c r="K53" s="62">
        <f t="shared" si="4"/>
        <v>0.207344730934963</v>
      </c>
      <c r="L53" s="62">
        <f t="shared" si="5"/>
        <v>43.020906818181814</v>
      </c>
      <c r="M53" s="7"/>
    </row>
    <row r="54" spans="1:13" ht="15" customHeight="1" x14ac:dyDescent="0.25">
      <c r="A54" s="69" t="s">
        <v>294</v>
      </c>
      <c r="B54" s="70" t="s">
        <v>220</v>
      </c>
      <c r="C54" s="71" t="s">
        <v>295</v>
      </c>
      <c r="D54" s="72">
        <v>2551443</v>
      </c>
      <c r="E54" s="72">
        <v>2411443</v>
      </c>
      <c r="F54" s="72">
        <v>140000</v>
      </c>
      <c r="G54" s="72">
        <v>54941.99</v>
      </c>
      <c r="H54" s="72">
        <v>5000</v>
      </c>
      <c r="I54" s="72">
        <v>49941.99</v>
      </c>
      <c r="J54" s="29">
        <f t="shared" si="3"/>
        <v>2.1533692894569856</v>
      </c>
      <c r="K54" s="29">
        <f t="shared" si="4"/>
        <v>0.207344730934963</v>
      </c>
      <c r="L54" s="29">
        <f t="shared" si="5"/>
        <v>35.672849999999997</v>
      </c>
      <c r="M54" s="7"/>
    </row>
    <row r="55" spans="1:13" ht="25.5" customHeight="1" x14ac:dyDescent="0.25">
      <c r="A55" s="69" t="s">
        <v>296</v>
      </c>
      <c r="B55" s="70" t="s">
        <v>220</v>
      </c>
      <c r="C55" s="71" t="s">
        <v>297</v>
      </c>
      <c r="D55" s="72">
        <v>300000</v>
      </c>
      <c r="E55" s="72">
        <v>0</v>
      </c>
      <c r="F55" s="72">
        <v>300000</v>
      </c>
      <c r="G55" s="72">
        <v>139350</v>
      </c>
      <c r="H55" s="72">
        <v>0</v>
      </c>
      <c r="I55" s="72">
        <v>139350</v>
      </c>
      <c r="J55" s="29">
        <f t="shared" si="3"/>
        <v>46.45</v>
      </c>
      <c r="K55" s="29" t="e">
        <f t="shared" si="4"/>
        <v>#DIV/0!</v>
      </c>
      <c r="L55" s="29">
        <f t="shared" si="5"/>
        <v>46.45</v>
      </c>
      <c r="M55" s="7"/>
    </row>
    <row r="56" spans="1:13" ht="51" customHeight="1" x14ac:dyDescent="0.25">
      <c r="A56" s="59" t="s">
        <v>298</v>
      </c>
      <c r="B56" s="60" t="s">
        <v>220</v>
      </c>
      <c r="C56" s="61" t="s">
        <v>299</v>
      </c>
      <c r="D56" s="62">
        <f t="shared" ref="D56:I56" si="15">D57</f>
        <v>38100</v>
      </c>
      <c r="E56" s="62">
        <f t="shared" si="15"/>
        <v>38100</v>
      </c>
      <c r="F56" s="62">
        <f t="shared" si="15"/>
        <v>0</v>
      </c>
      <c r="G56" s="62">
        <f t="shared" si="15"/>
        <v>2348.5100000000002</v>
      </c>
      <c r="H56" s="62">
        <f t="shared" si="15"/>
        <v>2348.5100000000002</v>
      </c>
      <c r="I56" s="62">
        <f t="shared" si="15"/>
        <v>0</v>
      </c>
      <c r="J56" s="62">
        <f t="shared" si="3"/>
        <v>6.1640682414698169</v>
      </c>
      <c r="K56" s="62">
        <f t="shared" si="4"/>
        <v>6.1640682414698169</v>
      </c>
      <c r="L56" s="62" t="e">
        <f t="shared" si="5"/>
        <v>#DIV/0!</v>
      </c>
      <c r="M56" s="7"/>
    </row>
    <row r="57" spans="1:13" ht="25.5" customHeight="1" x14ac:dyDescent="0.25">
      <c r="A57" s="69" t="s">
        <v>300</v>
      </c>
      <c r="B57" s="70" t="s">
        <v>220</v>
      </c>
      <c r="C57" s="71" t="s">
        <v>301</v>
      </c>
      <c r="D57" s="72">
        <v>38100</v>
      </c>
      <c r="E57" s="72">
        <v>38100</v>
      </c>
      <c r="F57" s="72">
        <v>0</v>
      </c>
      <c r="G57" s="72">
        <v>2348.5100000000002</v>
      </c>
      <c r="H57" s="72">
        <v>2348.5100000000002</v>
      </c>
      <c r="I57" s="72">
        <v>0</v>
      </c>
      <c r="J57" s="29">
        <f t="shared" si="3"/>
        <v>6.1640682414698169</v>
      </c>
      <c r="K57" s="29">
        <f t="shared" si="4"/>
        <v>6.1640682414698169</v>
      </c>
      <c r="L57" s="29" t="e">
        <f t="shared" si="5"/>
        <v>#DIV/0!</v>
      </c>
      <c r="M57" s="7"/>
    </row>
    <row r="58" spans="1:13" ht="46.5" customHeight="1" x14ac:dyDescent="0.25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11675600</v>
      </c>
      <c r="F58" s="62">
        <f t="shared" si="16"/>
        <v>5355300</v>
      </c>
      <c r="G58" s="62">
        <f t="shared" si="16"/>
        <v>0</v>
      </c>
      <c r="H58" s="62">
        <f t="shared" si="16"/>
        <v>3900000</v>
      </c>
      <c r="I58" s="62">
        <f t="shared" si="16"/>
        <v>1833539.52</v>
      </c>
      <c r="J58" s="62" t="e">
        <f t="shared" si="3"/>
        <v>#DIV/0!</v>
      </c>
      <c r="K58" s="62">
        <f t="shared" si="4"/>
        <v>33.402994278666618</v>
      </c>
      <c r="L58" s="62">
        <f t="shared" si="5"/>
        <v>34.237848860007844</v>
      </c>
      <c r="M58" s="7"/>
    </row>
    <row r="59" spans="1:13" ht="15" customHeight="1" thickBot="1" x14ac:dyDescent="0.3">
      <c r="A59" s="69" t="s">
        <v>304</v>
      </c>
      <c r="B59" s="70" t="s">
        <v>220</v>
      </c>
      <c r="C59" s="71" t="s">
        <v>305</v>
      </c>
      <c r="D59" s="72"/>
      <c r="E59" s="72">
        <v>11675600</v>
      </c>
      <c r="F59" s="72">
        <v>5355300</v>
      </c>
      <c r="G59" s="72"/>
      <c r="H59" s="72">
        <v>3900000</v>
      </c>
      <c r="I59" s="72">
        <v>1833539.52</v>
      </c>
      <c r="J59" s="29" t="e">
        <f t="shared" si="3"/>
        <v>#DIV/0!</v>
      </c>
      <c r="K59" s="29">
        <f t="shared" si="4"/>
        <v>33.402994278666618</v>
      </c>
      <c r="L59" s="29">
        <f t="shared" si="5"/>
        <v>34.237848860007844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306</v>
      </c>
      <c r="B61" s="43">
        <v>450</v>
      </c>
      <c r="C61" s="44" t="s">
        <v>20</v>
      </c>
      <c r="D61" s="45">
        <f>Доходы!D9-Расходы!D7</f>
        <v>-14206941.790000021</v>
      </c>
      <c r="E61" s="45">
        <f>Доходы!E9-Расходы!E7</f>
        <v>-14659741.75999999</v>
      </c>
      <c r="F61" s="45">
        <f>Доходы!F9-Расходы!F7</f>
        <v>452799.96999999881</v>
      </c>
      <c r="G61" s="45">
        <f>Доходы!G9-Расходы!G7</f>
        <v>-1182889.7200000137</v>
      </c>
      <c r="H61" s="45">
        <f>Доходы!H9-Расходы!H7</f>
        <v>-1905940.3200000226</v>
      </c>
      <c r="I61" s="45">
        <f>Доходы!I9-Расходы!I7</f>
        <v>723050.59999999963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24" sqref="J2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308</v>
      </c>
      <c r="B7" s="20" t="s">
        <v>309</v>
      </c>
      <c r="C7" s="21" t="s">
        <v>20</v>
      </c>
      <c r="D7" s="22">
        <f>D9+D20</f>
        <v>14206941.789999999</v>
      </c>
      <c r="E7" s="22">
        <f>E9+E20</f>
        <v>14659741.76</v>
      </c>
      <c r="F7" s="29">
        <v>-452799.97</v>
      </c>
      <c r="G7" s="22">
        <f>G9+G20</f>
        <v>1182889.7200000002</v>
      </c>
      <c r="H7" s="22">
        <f>H9+H20</f>
        <v>1905940.3199999998</v>
      </c>
      <c r="I7" s="22">
        <f>I9+I20</f>
        <v>-723050.6</v>
      </c>
      <c r="J7" s="7"/>
    </row>
    <row r="8" spans="1:10" ht="19.5" customHeight="1" x14ac:dyDescent="0.25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311</v>
      </c>
      <c r="B9" s="53" t="s">
        <v>312</v>
      </c>
      <c r="C9" s="28" t="s">
        <v>20</v>
      </c>
      <c r="D9" s="29">
        <f>D11+D14</f>
        <v>1623000</v>
      </c>
      <c r="E9" s="29">
        <f>E11+E14</f>
        <v>1623000</v>
      </c>
      <c r="F9" s="29" t="s">
        <v>21</v>
      </c>
      <c r="G9" s="29">
        <v>-1400000</v>
      </c>
      <c r="H9" s="29">
        <v>-1400000</v>
      </c>
      <c r="I9" s="29"/>
      <c r="J9" s="7"/>
    </row>
    <row r="10" spans="1:10" ht="12.95" customHeight="1" x14ac:dyDescent="0.25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314</v>
      </c>
      <c r="B11" s="56" t="s">
        <v>312</v>
      </c>
      <c r="C11" s="57" t="s">
        <v>315</v>
      </c>
      <c r="D11" s="29">
        <v>4424000</v>
      </c>
      <c r="E11" s="29">
        <v>4424000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316</v>
      </c>
      <c r="B12" s="56" t="s">
        <v>312</v>
      </c>
      <c r="C12" s="57" t="s">
        <v>317</v>
      </c>
      <c r="D12" s="29">
        <v>4424000</v>
      </c>
      <c r="E12" s="29">
        <v>4424000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318</v>
      </c>
      <c r="B13" s="56" t="s">
        <v>312</v>
      </c>
      <c r="C13" s="57" t="s">
        <v>319</v>
      </c>
      <c r="D13" s="29">
        <v>4424000</v>
      </c>
      <c r="E13" s="29">
        <v>4424000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-1400000</v>
      </c>
      <c r="H14" s="29">
        <v>-1400000</v>
      </c>
      <c r="I14" s="22" t="s">
        <v>21</v>
      </c>
      <c r="J14" s="7"/>
    </row>
    <row r="15" spans="1:10" ht="38.25" customHeight="1" x14ac:dyDescent="0.25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-1400000</v>
      </c>
      <c r="H15" s="29">
        <v>-1400000</v>
      </c>
      <c r="I15" s="22" t="s">
        <v>21</v>
      </c>
      <c r="J15" s="7"/>
    </row>
    <row r="16" spans="1:10" ht="38.25" customHeight="1" x14ac:dyDescent="0.25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-1400000</v>
      </c>
      <c r="H16" s="29">
        <v>-1400000</v>
      </c>
      <c r="I16" s="22" t="s">
        <v>21</v>
      </c>
      <c r="J16" s="7"/>
    </row>
    <row r="17" spans="1:10" ht="38.25" customHeight="1" x14ac:dyDescent="0.25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-1400000</v>
      </c>
      <c r="H17" s="29">
        <v>-1400000</v>
      </c>
      <c r="I17" s="22" t="s">
        <v>21</v>
      </c>
      <c r="J17" s="7"/>
    </row>
    <row r="18" spans="1:10" ht="24.75" customHeight="1" x14ac:dyDescent="0.25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330</v>
      </c>
      <c r="B20" s="53" t="s">
        <v>331</v>
      </c>
      <c r="C20" s="28" t="s">
        <v>20</v>
      </c>
      <c r="D20" s="29">
        <v>12583941.789999999</v>
      </c>
      <c r="E20" s="29">
        <v>13036741.76</v>
      </c>
      <c r="F20" s="29">
        <v>-452799.97</v>
      </c>
      <c r="G20" s="29">
        <v>2582889.7200000002</v>
      </c>
      <c r="H20" s="29">
        <v>3305940.32</v>
      </c>
      <c r="I20" s="29">
        <v>-723050.6</v>
      </c>
      <c r="J20" s="7"/>
    </row>
    <row r="21" spans="1:10" ht="25.5" customHeight="1" x14ac:dyDescent="0.25">
      <c r="A21" s="55" t="s">
        <v>332</v>
      </c>
      <c r="B21" s="56" t="s">
        <v>331</v>
      </c>
      <c r="C21" s="57" t="s">
        <v>333</v>
      </c>
      <c r="D21" s="29">
        <v>12583941.789999999</v>
      </c>
      <c r="E21" s="29">
        <v>13036741.76</v>
      </c>
      <c r="F21" s="29">
        <v>-452799.97</v>
      </c>
      <c r="G21" s="29">
        <v>2582889.7200000002</v>
      </c>
      <c r="H21" s="29">
        <v>3305940.32</v>
      </c>
      <c r="I21" s="29">
        <v>-723050.6</v>
      </c>
      <c r="J21" s="7"/>
    </row>
    <row r="22" spans="1:10" ht="24.75" customHeight="1" x14ac:dyDescent="0.25">
      <c r="A22" s="52" t="s">
        <v>334</v>
      </c>
      <c r="B22" s="53" t="s">
        <v>335</v>
      </c>
      <c r="C22" s="28" t="s">
        <v>20</v>
      </c>
      <c r="D22" s="29">
        <f>D23</f>
        <v>-395452500</v>
      </c>
      <c r="E22" s="29">
        <v>-340395300</v>
      </c>
      <c r="F22" s="29">
        <v>-55057200</v>
      </c>
      <c r="G22" s="22">
        <f>G23</f>
        <v>-122004220.08</v>
      </c>
      <c r="H22" s="22">
        <v>-105006522.34999999</v>
      </c>
      <c r="I22" s="22">
        <v>-16997697.73</v>
      </c>
      <c r="J22" s="7"/>
    </row>
    <row r="23" spans="1:10" ht="15" customHeight="1" x14ac:dyDescent="0.25">
      <c r="A23" s="55" t="s">
        <v>336</v>
      </c>
      <c r="B23" s="56" t="s">
        <v>335</v>
      </c>
      <c r="C23" s="57" t="s">
        <v>337</v>
      </c>
      <c r="D23" s="29">
        <f>D24</f>
        <v>-395452500</v>
      </c>
      <c r="E23" s="29">
        <v>-340395300</v>
      </c>
      <c r="F23" s="29">
        <v>-55057200</v>
      </c>
      <c r="G23" s="22">
        <f>G24</f>
        <v>-122004220.08</v>
      </c>
      <c r="H23" s="22">
        <v>-105006522.34999999</v>
      </c>
      <c r="I23" s="22">
        <v>-16997697.73</v>
      </c>
      <c r="J23" s="7"/>
    </row>
    <row r="24" spans="1:10" ht="25.5" customHeight="1" x14ac:dyDescent="0.25">
      <c r="A24" s="55" t="s">
        <v>338</v>
      </c>
      <c r="B24" s="56" t="s">
        <v>335</v>
      </c>
      <c r="C24" s="57" t="s">
        <v>339</v>
      </c>
      <c r="D24" s="29">
        <f>D25+D26</f>
        <v>-395452500</v>
      </c>
      <c r="E24" s="29">
        <v>-340395300</v>
      </c>
      <c r="F24" s="29">
        <v>-55057200</v>
      </c>
      <c r="G24" s="22">
        <f>G25+G26</f>
        <v>-122004220.08</v>
      </c>
      <c r="H24" s="22">
        <v>-105006522.34999999</v>
      </c>
      <c r="I24" s="22">
        <v>-16997697.73</v>
      </c>
      <c r="J24" s="7"/>
    </row>
    <row r="25" spans="1:10" ht="25.5" customHeight="1" x14ac:dyDescent="0.25">
      <c r="A25" s="55" t="s">
        <v>340</v>
      </c>
      <c r="B25" s="56" t="s">
        <v>335</v>
      </c>
      <c r="C25" s="57" t="s">
        <v>341</v>
      </c>
      <c r="D25" s="29">
        <v>-340395300</v>
      </c>
      <c r="E25" s="29">
        <v>-340395300</v>
      </c>
      <c r="F25" s="29"/>
      <c r="G25" s="22">
        <v>-105006522.34999999</v>
      </c>
      <c r="H25" s="22">
        <v>-105006522.34999999</v>
      </c>
      <c r="I25" s="22"/>
      <c r="J25" s="7"/>
    </row>
    <row r="26" spans="1:10" ht="25.5" customHeight="1" x14ac:dyDescent="0.25">
      <c r="A26" s="55" t="s">
        <v>342</v>
      </c>
      <c r="B26" s="56" t="s">
        <v>335</v>
      </c>
      <c r="C26" s="57" t="s">
        <v>343</v>
      </c>
      <c r="D26" s="29">
        <v>-55057200</v>
      </c>
      <c r="E26" s="29" t="s">
        <v>21</v>
      </c>
      <c r="F26" s="29">
        <v>-55057200</v>
      </c>
      <c r="G26" s="22">
        <v>-16997697.73</v>
      </c>
      <c r="H26" s="22" t="s">
        <v>21</v>
      </c>
      <c r="I26" s="22">
        <v>-16997697.73</v>
      </c>
      <c r="J26" s="7"/>
    </row>
    <row r="27" spans="1:10" ht="24.75" customHeight="1" x14ac:dyDescent="0.25">
      <c r="A27" s="52" t="s">
        <v>344</v>
      </c>
      <c r="B27" s="53" t="s">
        <v>345</v>
      </c>
      <c r="C27" s="28" t="s">
        <v>20</v>
      </c>
      <c r="D27" s="29">
        <f>D28</f>
        <v>408036441.78999996</v>
      </c>
      <c r="E27" s="29">
        <v>353432041.75999999</v>
      </c>
      <c r="F27" s="29">
        <v>54604400.030000001</v>
      </c>
      <c r="G27" s="22">
        <f>G28</f>
        <v>124587109.8</v>
      </c>
      <c r="H27" s="22">
        <v>108312462.67</v>
      </c>
      <c r="I27" s="22">
        <v>16274647.130000001</v>
      </c>
      <c r="J27" s="7"/>
    </row>
    <row r="28" spans="1:10" ht="15" customHeight="1" x14ac:dyDescent="0.25">
      <c r="A28" s="55" t="s">
        <v>346</v>
      </c>
      <c r="B28" s="56" t="s">
        <v>345</v>
      </c>
      <c r="C28" s="57" t="s">
        <v>347</v>
      </c>
      <c r="D28" s="29">
        <f>D29</f>
        <v>408036441.78999996</v>
      </c>
      <c r="E28" s="29">
        <v>353432041.75999999</v>
      </c>
      <c r="F28" s="29">
        <v>54604400.030000001</v>
      </c>
      <c r="G28" s="22">
        <f>G29</f>
        <v>124587109.8</v>
      </c>
      <c r="H28" s="22">
        <v>108312462.67</v>
      </c>
      <c r="I28" s="22">
        <v>16274647.130000001</v>
      </c>
      <c r="J28" s="7"/>
    </row>
    <row r="29" spans="1:10" ht="25.5" customHeight="1" x14ac:dyDescent="0.25">
      <c r="A29" s="55" t="s">
        <v>348</v>
      </c>
      <c r="B29" s="56" t="s">
        <v>345</v>
      </c>
      <c r="C29" s="57" t="s">
        <v>349</v>
      </c>
      <c r="D29" s="29">
        <f>D30+D31</f>
        <v>408036441.78999996</v>
      </c>
      <c r="E29" s="29">
        <v>353432041.75999999</v>
      </c>
      <c r="F29" s="29">
        <v>54604400.030000001</v>
      </c>
      <c r="G29" s="22">
        <f>G30+G31</f>
        <v>124587109.8</v>
      </c>
      <c r="H29" s="22">
        <v>108312462.67</v>
      </c>
      <c r="I29" s="22">
        <v>16274647.130000001</v>
      </c>
      <c r="J29" s="7"/>
    </row>
    <row r="30" spans="1:10" ht="25.5" customHeight="1" x14ac:dyDescent="0.25">
      <c r="A30" s="55" t="s">
        <v>350</v>
      </c>
      <c r="B30" s="56" t="s">
        <v>345</v>
      </c>
      <c r="C30" s="57" t="s">
        <v>351</v>
      </c>
      <c r="D30" s="29">
        <v>353432041.75999999</v>
      </c>
      <c r="E30" s="29">
        <v>353432041.75999999</v>
      </c>
      <c r="F30" s="29" t="s">
        <v>21</v>
      </c>
      <c r="G30" s="22">
        <v>108312462.67</v>
      </c>
      <c r="H30" s="22">
        <v>108312462.67</v>
      </c>
      <c r="I30" s="22" t="s">
        <v>21</v>
      </c>
      <c r="J30" s="7"/>
    </row>
    <row r="31" spans="1:10" ht="25.5" customHeight="1" x14ac:dyDescent="0.25">
      <c r="A31" s="55" t="s">
        <v>352</v>
      </c>
      <c r="B31" s="56" t="s">
        <v>345</v>
      </c>
      <c r="C31" s="57" t="s">
        <v>353</v>
      </c>
      <c r="D31" s="29">
        <v>54604400.030000001</v>
      </c>
      <c r="E31" s="29" t="s">
        <v>21</v>
      </c>
      <c r="F31" s="29">
        <v>54604400.030000001</v>
      </c>
      <c r="G31" s="22">
        <v>16274647.130000001</v>
      </c>
      <c r="H31" s="22" t="s">
        <v>21</v>
      </c>
      <c r="I31" s="22">
        <v>16274647.130000001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2018-05-21T07:47:57Z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